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3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23" i="1" l="1"/>
  <c r="E122" i="1"/>
  <c r="H122" i="1" s="1"/>
  <c r="E121" i="1"/>
  <c r="H120" i="1"/>
  <c r="H119" i="1"/>
  <c r="H118" i="1"/>
  <c r="E119" i="1"/>
  <c r="E118" i="1"/>
  <c r="E123" i="1" l="1"/>
  <c r="H121" i="1"/>
  <c r="H123" i="1"/>
  <c r="E105" i="1" l="1"/>
  <c r="E90" i="1"/>
  <c r="L87" i="1"/>
  <c r="E87" i="1"/>
  <c r="G76" i="1"/>
  <c r="E75" i="1"/>
  <c r="H75" i="1" s="1"/>
  <c r="G71" i="1"/>
  <c r="H69" i="1"/>
  <c r="E67" i="1"/>
  <c r="K58" i="1"/>
  <c r="I58" i="1"/>
  <c r="K54" i="1"/>
  <c r="H54" i="1"/>
  <c r="I50" i="1"/>
  <c r="H49" i="1"/>
  <c r="H48" i="1"/>
  <c r="H50" i="1" s="1"/>
  <c r="K46" i="1"/>
  <c r="I46" i="1"/>
  <c r="E45" i="1"/>
  <c r="H45" i="1" s="1"/>
  <c r="E44" i="1"/>
  <c r="H44" i="1" s="1"/>
  <c r="E43" i="1"/>
  <c r="H41" i="1"/>
  <c r="K33" i="1"/>
  <c r="J33" i="1"/>
  <c r="E31" i="1"/>
  <c r="H31" i="1" s="1"/>
  <c r="E30" i="1"/>
  <c r="H30" i="1" s="1"/>
  <c r="E29" i="1"/>
  <c r="H29" i="1" s="1"/>
  <c r="E28" i="1"/>
  <c r="E27" i="1"/>
  <c r="E26" i="1"/>
  <c r="L24" i="1"/>
  <c r="K24" i="1"/>
  <c r="J24" i="1"/>
  <c r="I24" i="1"/>
  <c r="H23" i="1"/>
  <c r="H22" i="1"/>
  <c r="H21" i="1"/>
  <c r="H20" i="1"/>
  <c r="H19" i="1"/>
  <c r="E18" i="1"/>
  <c r="H18" i="1" s="1"/>
  <c r="E17" i="1"/>
  <c r="H17" i="1" s="1"/>
  <c r="J15" i="1"/>
  <c r="I15" i="1"/>
  <c r="L14" i="1"/>
  <c r="H14" i="1"/>
  <c r="L13" i="1"/>
  <c r="H13" i="1"/>
  <c r="H12" i="1"/>
  <c r="H11" i="1"/>
  <c r="H10" i="1"/>
  <c r="E9" i="1"/>
  <c r="H9" i="1" s="1"/>
  <c r="H8" i="1"/>
  <c r="H24" i="1" l="1"/>
  <c r="L15" i="1"/>
  <c r="E15" i="1"/>
  <c r="E33" i="1"/>
  <c r="K124" i="1"/>
  <c r="J124" i="1"/>
  <c r="I124" i="1"/>
  <c r="L124" i="1"/>
  <c r="H15" i="1"/>
  <c r="I29" i="1"/>
  <c r="I33" i="1" s="1"/>
  <c r="H33" i="1"/>
  <c r="H46" i="1"/>
  <c r="E46" i="1"/>
  <c r="H124" i="1" l="1"/>
</calcChain>
</file>

<file path=xl/sharedStrings.xml><?xml version="1.0" encoding="utf-8"?>
<sst xmlns="http://schemas.openxmlformats.org/spreadsheetml/2006/main" count="162" uniqueCount="96">
  <si>
    <t>Sarvodaya Suwasetha Sewa Society Limited</t>
  </si>
  <si>
    <t xml:space="preserve">Budget </t>
  </si>
  <si>
    <t>Line Item</t>
  </si>
  <si>
    <t>Activities</t>
  </si>
  <si>
    <t>Unit Cost</t>
  </si>
  <si>
    <t>No : Of Unit Per Activities</t>
  </si>
  <si>
    <t>Cost Per Activity</t>
  </si>
  <si>
    <t>No: Of Days</t>
  </si>
  <si>
    <t>No: Of Programmes</t>
  </si>
  <si>
    <t>Total Budget</t>
  </si>
  <si>
    <t>Sarvodaya Suwasetha</t>
  </si>
  <si>
    <t>Government</t>
  </si>
  <si>
    <t>Community</t>
  </si>
  <si>
    <t>LKR</t>
  </si>
  <si>
    <t>7.2.1</t>
  </si>
  <si>
    <t>Tea</t>
  </si>
  <si>
    <t>Travelling</t>
  </si>
  <si>
    <t xml:space="preserve"> Resource Person</t>
  </si>
  <si>
    <t>Transport Expenses</t>
  </si>
  <si>
    <t>Participation and Coordination Suwasetha</t>
  </si>
  <si>
    <t>Community Officer Participation Value</t>
  </si>
  <si>
    <t>Family Contribution</t>
  </si>
  <si>
    <t xml:space="preserve">Sub Total </t>
  </si>
  <si>
    <t>7.2.2</t>
  </si>
  <si>
    <t>Speech Therapy Clinics</t>
  </si>
  <si>
    <t>7.2.3</t>
  </si>
  <si>
    <t>Resource  Person</t>
  </si>
  <si>
    <t>Participation Contribution (Value)</t>
  </si>
  <si>
    <t>7.2.4</t>
  </si>
  <si>
    <t>7.2.5</t>
  </si>
  <si>
    <t>Financial  Support for Assistive Divices</t>
  </si>
  <si>
    <t>Organizational &amp; Co-ordination expenses(value)</t>
  </si>
  <si>
    <t>Family contribution (Value)</t>
  </si>
  <si>
    <t>7.2.6</t>
  </si>
  <si>
    <t>Dry Food</t>
  </si>
  <si>
    <t>Family contribution</t>
  </si>
  <si>
    <t>Sub Total</t>
  </si>
  <si>
    <t>7.2.7</t>
  </si>
  <si>
    <r>
      <t>P</t>
    </r>
    <r>
      <rPr>
        <sz val="10"/>
        <color theme="1"/>
        <rFont val="Times New Roman"/>
        <family val="1"/>
      </rPr>
      <t>rovide Financil Support for take Medicine/Vitamins</t>
    </r>
  </si>
  <si>
    <t>Family Contribution (Value)</t>
  </si>
  <si>
    <t>7.2.8</t>
  </si>
  <si>
    <t>Transport Cost (Value)</t>
  </si>
  <si>
    <t>Communty Officers Patcipations (value)</t>
  </si>
  <si>
    <t>sub total</t>
  </si>
  <si>
    <t>8.2.4</t>
  </si>
  <si>
    <t>Lunch</t>
  </si>
  <si>
    <t>Resource Person Fee</t>
  </si>
  <si>
    <t xml:space="preserve">Travelling  Expenses </t>
  </si>
  <si>
    <t>Stationaries</t>
  </si>
  <si>
    <t>Suwasetha Participation Value</t>
  </si>
  <si>
    <t>Government Officers Participation</t>
  </si>
  <si>
    <t>9.2.1</t>
  </si>
  <si>
    <t>Providing Self-Employment Tools</t>
  </si>
  <si>
    <t>Self-EmploymenT tools</t>
  </si>
  <si>
    <t>9.2.2</t>
  </si>
  <si>
    <t>self-employment financial support</t>
  </si>
  <si>
    <r>
      <rPr>
        <sz val="10"/>
        <color theme="1"/>
        <rFont val="Times New Roman"/>
        <family val="1"/>
      </rPr>
      <t>Organizational &amp; Co-ordination expenses(value</t>
    </r>
    <r>
      <rPr>
        <b/>
        <sz val="10"/>
        <color theme="1"/>
        <rFont val="Times New Roman"/>
        <family val="1"/>
      </rPr>
      <t>)</t>
    </r>
  </si>
  <si>
    <t>10.2.1</t>
  </si>
  <si>
    <t>Stationary  Expenses</t>
  </si>
  <si>
    <t>Resource Person Fees</t>
  </si>
  <si>
    <t>10.2.2</t>
  </si>
  <si>
    <t>Travelling Expenses</t>
  </si>
  <si>
    <t>Organizational &amp; Co-ordination Expenses(value)</t>
  </si>
  <si>
    <t xml:space="preserve">Pirikara - Alms giving </t>
  </si>
  <si>
    <t>10.2.3</t>
  </si>
  <si>
    <t>11.2.1</t>
  </si>
  <si>
    <t>Participation Value</t>
  </si>
  <si>
    <t>11.2.2</t>
  </si>
  <si>
    <t>12.2.1</t>
  </si>
  <si>
    <t>Suwasetha Participation value</t>
  </si>
  <si>
    <t xml:space="preserve">  Total  </t>
  </si>
  <si>
    <t>Project Administration</t>
  </si>
  <si>
    <t>12months</t>
  </si>
  <si>
    <t xml:space="preserve">Operational expenses for the project office </t>
  </si>
  <si>
    <t>Project Officer</t>
  </si>
  <si>
    <t>Cunsaltant  physiotherapist</t>
  </si>
  <si>
    <t>Finance/Administration  Management</t>
  </si>
  <si>
    <t>Conducting Physiotherapy Clinics</t>
  </si>
  <si>
    <t>Conducting Occupational Therapy Clnics</t>
  </si>
  <si>
    <t>Conducting Heath Clinics</t>
  </si>
  <si>
    <t>Providing Assistive Devices</t>
  </si>
  <si>
    <t xml:space="preserve"> Providing a Nutrition Package</t>
  </si>
  <si>
    <t>Referrals to Appropriate Clinics</t>
  </si>
  <si>
    <t>Home Visits</t>
  </si>
  <si>
    <t>Awareness Programmes regarding available education opportunities e.g.special education  units,pre schools etc.</t>
  </si>
  <si>
    <t>Providing assistive  equipment for  self-employment.</t>
  </si>
  <si>
    <t xml:space="preserve">Awarenes Programmes for social service officers to educate them on the legal protection for persons with disabilities </t>
  </si>
  <si>
    <t>Conducting various religious Activities with the help of  religious dignitarirs of different denominations</t>
  </si>
  <si>
    <t>Councelling programmes.</t>
  </si>
  <si>
    <t>Formation of self Self-help Groups</t>
  </si>
  <si>
    <t>Safeguarding the right to vote</t>
  </si>
  <si>
    <t>Sarvodaya Netherlands Grant</t>
  </si>
  <si>
    <t>Counterpart  Contributions</t>
  </si>
  <si>
    <t xml:space="preserve">Developing and maintaining healthy professional relationships among all stakeholders </t>
  </si>
  <si>
    <t>Community-based Rehabilitation Programme</t>
  </si>
  <si>
    <t>BUDGET for the Project Period 01.08.2019 to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</si>
</sst>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5">
    <xf numFmtId="0" fontId="0" fillId="0" borderId="0" xfId="0"/>
    <xf numFmtId="43" fontId="2" fillId="0" borderId="0" xfId="1" applyFont="1" applyFill="1"/>
    <xf numFmtId="164" fontId="3" fillId="0" borderId="0" xfId="1" applyNumberFormat="1" applyFont="1" applyFill="1"/>
    <xf numFmtId="43" fontId="3" fillId="0" borderId="0" xfId="0" applyNumberFormat="1" applyFont="1" applyFill="1"/>
    <xf numFmtId="43" fontId="3" fillId="0" borderId="0" xfId="1" applyFont="1" applyFill="1"/>
    <xf numFmtId="43" fontId="3" fillId="0" borderId="0" xfId="1" applyFont="1" applyFill="1" applyAlignment="1"/>
    <xf numFmtId="43" fontId="2" fillId="0" borderId="0" xfId="1" applyFont="1" applyFill="1" applyAlignment="1"/>
    <xf numFmtId="164" fontId="4" fillId="0" borderId="0" xfId="1" applyNumberFormat="1" applyFont="1" applyFill="1" applyAlignment="1"/>
    <xf numFmtId="43" fontId="4" fillId="0" borderId="0" xfId="0" applyNumberFormat="1" applyFont="1" applyFill="1" applyAlignment="1"/>
    <xf numFmtId="43" fontId="4" fillId="0" borderId="0" xfId="1" applyFont="1" applyFill="1" applyAlignment="1"/>
    <xf numFmtId="0" fontId="5" fillId="0" borderId="0" xfId="0" applyFont="1" applyFill="1" applyBorder="1" applyAlignment="1">
      <alignment horizontal="left" vertical="center"/>
    </xf>
    <xf numFmtId="164" fontId="4" fillId="0" borderId="0" xfId="1" applyNumberFormat="1" applyFont="1" applyFill="1" applyAlignment="1">
      <alignment wrapText="1"/>
    </xf>
    <xf numFmtId="0" fontId="9" fillId="0" borderId="4" xfId="0" applyFont="1" applyFill="1" applyBorder="1" applyAlignment="1">
      <alignment vertical="center"/>
    </xf>
    <xf numFmtId="43" fontId="7" fillId="0" borderId="4" xfId="0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horizontal="center" vertical="center"/>
    </xf>
    <xf numFmtId="43" fontId="13" fillId="0" borderId="4" xfId="1" applyFont="1" applyFill="1" applyBorder="1" applyAlignment="1">
      <alignment vertical="center"/>
    </xf>
    <xf numFmtId="0" fontId="13" fillId="0" borderId="4" xfId="1" applyNumberFormat="1" applyFont="1" applyFill="1" applyBorder="1" applyAlignment="1">
      <alignment vertical="center"/>
    </xf>
    <xf numFmtId="165" fontId="13" fillId="0" borderId="4" xfId="1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164" fontId="13" fillId="0" borderId="4" xfId="1" applyNumberFormat="1" applyFont="1" applyFill="1" applyBorder="1" applyAlignment="1">
      <alignment vertical="center"/>
    </xf>
    <xf numFmtId="43" fontId="14" fillId="3" borderId="4" xfId="1" applyFont="1" applyFill="1" applyBorder="1" applyAlignment="1">
      <alignment vertical="center"/>
    </xf>
    <xf numFmtId="164" fontId="12" fillId="0" borderId="4" xfId="1" applyNumberFormat="1" applyFont="1" applyFill="1" applyBorder="1" applyAlignment="1">
      <alignment vertical="center"/>
    </xf>
    <xf numFmtId="164" fontId="14" fillId="0" borderId="4" xfId="1" applyNumberFormat="1" applyFont="1" applyFill="1" applyBorder="1" applyAlignment="1">
      <alignment vertical="center"/>
    </xf>
    <xf numFmtId="43" fontId="14" fillId="0" borderId="4" xfId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vertical="center"/>
    </xf>
    <xf numFmtId="43" fontId="9" fillId="0" borderId="4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43" fontId="13" fillId="0" borderId="4" xfId="0" applyNumberFormat="1" applyFont="1" applyFill="1" applyBorder="1" applyAlignment="1">
      <alignment vertical="center"/>
    </xf>
    <xf numFmtId="43" fontId="13" fillId="0" borderId="4" xfId="1" applyNumberFormat="1" applyFont="1" applyFill="1" applyBorder="1" applyAlignment="1">
      <alignment vertical="center"/>
    </xf>
    <xf numFmtId="43" fontId="11" fillId="0" borderId="4" xfId="1" applyNumberFormat="1" applyFont="1" applyFill="1" applyBorder="1" applyAlignment="1">
      <alignment vertical="center"/>
    </xf>
    <xf numFmtId="164" fontId="16" fillId="0" borderId="4" xfId="1" applyNumberFormat="1" applyFont="1" applyFill="1" applyBorder="1" applyAlignment="1">
      <alignment vertical="center"/>
    </xf>
    <xf numFmtId="43" fontId="13" fillId="0" borderId="4" xfId="1" applyFont="1" applyFill="1" applyBorder="1" applyAlignment="1"/>
    <xf numFmtId="0" fontId="14" fillId="0" borderId="4" xfId="1" applyNumberFormat="1" applyFont="1" applyFill="1" applyBorder="1" applyAlignment="1"/>
    <xf numFmtId="43" fontId="17" fillId="0" borderId="4" xfId="1" applyNumberFormat="1" applyFont="1" applyFill="1" applyBorder="1" applyAlignment="1"/>
    <xf numFmtId="164" fontId="17" fillId="0" borderId="4" xfId="1" applyNumberFormat="1" applyFont="1" applyFill="1" applyBorder="1" applyAlignment="1"/>
    <xf numFmtId="43" fontId="13" fillId="3" borderId="4" xfId="1" applyFont="1" applyFill="1" applyBorder="1" applyAlignment="1"/>
    <xf numFmtId="43" fontId="13" fillId="0" borderId="4" xfId="0" applyNumberFormat="1" applyFont="1" applyFill="1" applyBorder="1" applyAlignment="1"/>
    <xf numFmtId="164" fontId="13" fillId="0" borderId="4" xfId="1" applyNumberFormat="1" applyFont="1" applyFill="1" applyBorder="1" applyAlignment="1"/>
    <xf numFmtId="43" fontId="14" fillId="0" borderId="4" xfId="1" applyFont="1" applyFill="1" applyBorder="1" applyAlignment="1"/>
    <xf numFmtId="0" fontId="13" fillId="0" borderId="4" xfId="1" applyNumberFormat="1" applyFont="1" applyFill="1" applyBorder="1" applyAlignment="1"/>
    <xf numFmtId="43" fontId="13" fillId="0" borderId="4" xfId="1" applyFont="1" applyFill="1" applyBorder="1" applyAlignment="1">
      <alignment horizontal="center"/>
    </xf>
    <xf numFmtId="164" fontId="14" fillId="0" borderId="4" xfId="1" applyNumberFormat="1" applyFont="1" applyFill="1" applyBorder="1" applyAlignment="1"/>
    <xf numFmtId="43" fontId="13" fillId="0" borderId="4" xfId="1" applyFont="1" applyFill="1" applyBorder="1" applyAlignment="1">
      <alignment horizontal="center" vertical="center"/>
    </xf>
    <xf numFmtId="43" fontId="14" fillId="0" borderId="4" xfId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43" fontId="7" fillId="0" borderId="4" xfId="1" applyFont="1" applyFill="1" applyBorder="1" applyAlignment="1">
      <alignment horizontal="center" vertical="center"/>
    </xf>
    <xf numFmtId="12" fontId="13" fillId="0" borderId="4" xfId="1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2" fontId="14" fillId="0" borderId="4" xfId="1" applyNumberFormat="1" applyFont="1" applyFill="1" applyBorder="1" applyAlignment="1">
      <alignment vertical="center"/>
    </xf>
    <xf numFmtId="164" fontId="15" fillId="0" borderId="4" xfId="1" applyNumberFormat="1" applyFont="1" applyFill="1" applyBorder="1" applyAlignment="1">
      <alignment vertical="center"/>
    </xf>
    <xf numFmtId="0" fontId="18" fillId="0" borderId="6" xfId="0" applyFont="1" applyFill="1" applyBorder="1" applyAlignment="1">
      <alignment horizontal="left" vertical="center" wrapText="1"/>
    </xf>
    <xf numFmtId="43" fontId="13" fillId="3" borderId="4" xfId="1" applyFont="1" applyFill="1" applyBorder="1" applyAlignment="1">
      <alignment vertical="center"/>
    </xf>
    <xf numFmtId="0" fontId="19" fillId="0" borderId="4" xfId="1" applyNumberFormat="1" applyFont="1" applyFill="1" applyBorder="1" applyAlignment="1"/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vertical="center"/>
    </xf>
    <xf numFmtId="43" fontId="13" fillId="3" borderId="4" xfId="1" applyFont="1" applyFill="1" applyBorder="1"/>
    <xf numFmtId="43" fontId="15" fillId="0" borderId="4" xfId="1" applyFont="1" applyFill="1" applyBorder="1"/>
    <xf numFmtId="43" fontId="13" fillId="0" borderId="4" xfId="1" applyFont="1" applyFill="1" applyBorder="1"/>
    <xf numFmtId="43" fontId="0" fillId="0" borderId="0" xfId="0" applyNumberFormat="1"/>
    <xf numFmtId="43" fontId="14" fillId="3" borderId="4" xfId="1" applyFont="1" applyFill="1" applyBorder="1"/>
    <xf numFmtId="164" fontId="12" fillId="4" borderId="4" xfId="1" applyNumberFormat="1" applyFont="1" applyFill="1" applyBorder="1" applyAlignment="1">
      <alignment horizontal="left" vertical="center"/>
    </xf>
    <xf numFmtId="43" fontId="12" fillId="4" borderId="4" xfId="0" applyNumberFormat="1" applyFont="1" applyFill="1" applyBorder="1" applyAlignment="1">
      <alignment vertical="center"/>
    </xf>
    <xf numFmtId="164" fontId="12" fillId="4" borderId="4" xfId="1" applyNumberFormat="1" applyFont="1" applyFill="1" applyBorder="1" applyAlignment="1">
      <alignment horizontal="center" vertical="center"/>
    </xf>
    <xf numFmtId="43" fontId="14" fillId="4" borderId="4" xfId="1" applyFont="1" applyFill="1" applyBorder="1" applyAlignment="1">
      <alignment vertical="center"/>
    </xf>
    <xf numFmtId="0" fontId="14" fillId="4" borderId="4" xfId="1" applyNumberFormat="1" applyFont="1" applyFill="1" applyBorder="1" applyAlignment="1">
      <alignment vertical="center"/>
    </xf>
    <xf numFmtId="43" fontId="14" fillId="4" borderId="4" xfId="1" applyFont="1" applyFill="1" applyBorder="1" applyAlignment="1">
      <alignment horizontal="center" vertical="center"/>
    </xf>
    <xf numFmtId="43" fontId="15" fillId="4" borderId="4" xfId="1" applyNumberFormat="1" applyFont="1" applyFill="1" applyBorder="1" applyAlignment="1"/>
    <xf numFmtId="164" fontId="12" fillId="4" borderId="4" xfId="1" applyNumberFormat="1" applyFont="1" applyFill="1" applyBorder="1" applyAlignment="1">
      <alignment vertical="center"/>
    </xf>
    <xf numFmtId="164" fontId="15" fillId="4" borderId="4" xfId="1" applyNumberFormat="1" applyFont="1" applyFill="1" applyBorder="1" applyAlignment="1"/>
    <xf numFmtId="43" fontId="13" fillId="4" borderId="4" xfId="1" applyFont="1" applyFill="1" applyBorder="1" applyAlignment="1"/>
    <xf numFmtId="0" fontId="14" fillId="4" borderId="4" xfId="1" applyNumberFormat="1" applyFont="1" applyFill="1" applyBorder="1" applyAlignment="1"/>
    <xf numFmtId="43" fontId="14" fillId="4" borderId="4" xfId="1" applyFont="1" applyFill="1" applyBorder="1" applyAlignment="1"/>
    <xf numFmtId="43" fontId="14" fillId="4" borderId="4" xfId="1" applyFont="1" applyFill="1" applyBorder="1" applyAlignment="1">
      <alignment horizontal="center"/>
    </xf>
    <xf numFmtId="43" fontId="12" fillId="4" borderId="4" xfId="0" applyNumberFormat="1" applyFont="1" applyFill="1" applyBorder="1" applyAlignment="1"/>
    <xf numFmtId="164" fontId="12" fillId="4" borderId="4" xfId="1" applyNumberFormat="1" applyFont="1" applyFill="1" applyBorder="1" applyAlignment="1"/>
    <xf numFmtId="43" fontId="11" fillId="4" borderId="4" xfId="1" applyFont="1" applyFill="1" applyBorder="1" applyAlignment="1"/>
    <xf numFmtId="43" fontId="11" fillId="4" borderId="4" xfId="1" applyFont="1" applyFill="1" applyBorder="1" applyAlignment="1">
      <alignment horizontal="center"/>
    </xf>
    <xf numFmtId="164" fontId="7" fillId="4" borderId="4" xfId="1" applyNumberFormat="1" applyFont="1" applyFill="1" applyBorder="1" applyAlignment="1">
      <alignment vertical="center"/>
    </xf>
    <xf numFmtId="43" fontId="11" fillId="4" borderId="4" xfId="1" applyFont="1" applyFill="1" applyBorder="1" applyAlignment="1">
      <alignment horizontal="center" vertical="center"/>
    </xf>
    <xf numFmtId="43" fontId="12" fillId="4" borderId="4" xfId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43" fontId="11" fillId="4" borderId="4" xfId="1" applyFont="1" applyFill="1" applyBorder="1" applyAlignment="1">
      <alignment vertical="center"/>
    </xf>
    <xf numFmtId="43" fontId="15" fillId="4" borderId="4" xfId="1" applyFont="1" applyFill="1" applyBorder="1" applyAlignment="1">
      <alignment horizontal="center" vertical="center"/>
    </xf>
    <xf numFmtId="164" fontId="15" fillId="4" borderId="4" xfId="1" applyNumberFormat="1" applyFont="1" applyFill="1" applyBorder="1" applyAlignment="1">
      <alignment vertical="center"/>
    </xf>
    <xf numFmtId="12" fontId="14" fillId="4" borderId="4" xfId="1" applyNumberFormat="1" applyFont="1" applyFill="1" applyBorder="1" applyAlignment="1">
      <alignment vertical="center"/>
    </xf>
    <xf numFmtId="43" fontId="13" fillId="4" borderId="4" xfId="1" applyFont="1" applyFill="1" applyBorder="1" applyAlignment="1">
      <alignment vertical="center"/>
    </xf>
    <xf numFmtId="12" fontId="13" fillId="4" borderId="4" xfId="1" applyNumberFormat="1" applyFont="1" applyFill="1" applyBorder="1" applyAlignment="1">
      <alignment vertical="center"/>
    </xf>
    <xf numFmtId="0" fontId="13" fillId="4" borderId="4" xfId="1" applyNumberFormat="1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43" fontId="15" fillId="4" borderId="4" xfId="1" applyFont="1" applyFill="1" applyBorder="1" applyAlignment="1"/>
    <xf numFmtId="43" fontId="15" fillId="4" borderId="4" xfId="1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5" fillId="4" borderId="4" xfId="0" applyFont="1" applyFill="1" applyBorder="1" applyAlignment="1"/>
    <xf numFmtId="0" fontId="15" fillId="4" borderId="4" xfId="0" applyFont="1" applyFill="1" applyBorder="1" applyAlignment="1">
      <alignment vertical="center"/>
    </xf>
    <xf numFmtId="43" fontId="15" fillId="4" borderId="4" xfId="1" applyFont="1" applyFill="1" applyBorder="1"/>
    <xf numFmtId="43" fontId="13" fillId="4" borderId="4" xfId="1" applyFont="1" applyFill="1" applyBorder="1"/>
    <xf numFmtId="43" fontId="14" fillId="4" borderId="4" xfId="1" applyFont="1" applyFill="1" applyBorder="1"/>
    <xf numFmtId="164" fontId="12" fillId="5" borderId="4" xfId="1" applyNumberFormat="1" applyFont="1" applyFill="1" applyBorder="1" applyAlignment="1">
      <alignment vertical="center"/>
    </xf>
    <xf numFmtId="43" fontId="7" fillId="5" borderId="4" xfId="0" applyNumberFormat="1" applyFont="1" applyFill="1" applyBorder="1" applyAlignment="1">
      <alignment vertical="center"/>
    </xf>
    <xf numFmtId="164" fontId="7" fillId="5" borderId="4" xfId="1" applyNumberFormat="1" applyFont="1" applyFill="1" applyBorder="1" applyAlignment="1">
      <alignment vertical="center"/>
    </xf>
    <xf numFmtId="43" fontId="7" fillId="5" borderId="4" xfId="1" applyFont="1" applyFill="1" applyBorder="1" applyAlignment="1">
      <alignment vertical="center"/>
    </xf>
    <xf numFmtId="0" fontId="7" fillId="5" borderId="4" xfId="1" applyNumberFormat="1" applyFont="1" applyFill="1" applyBorder="1" applyAlignment="1">
      <alignment vertical="center"/>
    </xf>
    <xf numFmtId="43" fontId="7" fillId="5" borderId="4" xfId="1" applyFont="1" applyFill="1" applyBorder="1" applyAlignment="1">
      <alignment horizontal="center" vertical="center"/>
    </xf>
    <xf numFmtId="43" fontId="14" fillId="5" borderId="4" xfId="1" applyFont="1" applyFill="1" applyBorder="1" applyAlignment="1">
      <alignment vertical="center"/>
    </xf>
    <xf numFmtId="43" fontId="13" fillId="5" borderId="4" xfId="1" applyFont="1" applyFill="1" applyBorder="1" applyAlignment="1">
      <alignment horizontal="center" vertical="center"/>
    </xf>
    <xf numFmtId="164" fontId="9" fillId="5" borderId="4" xfId="1" applyNumberFormat="1" applyFont="1" applyFill="1" applyBorder="1" applyAlignment="1">
      <alignment vertical="center"/>
    </xf>
    <xf numFmtId="43" fontId="13" fillId="5" borderId="4" xfId="1" applyFont="1" applyFill="1" applyBorder="1" applyAlignment="1">
      <alignment vertical="center"/>
    </xf>
    <xf numFmtId="43" fontId="11" fillId="5" borderId="4" xfId="1" applyFont="1" applyFill="1" applyBorder="1" applyAlignment="1">
      <alignment vertical="center"/>
    </xf>
    <xf numFmtId="0" fontId="13" fillId="5" borderId="4" xfId="1" applyNumberFormat="1" applyFont="1" applyFill="1" applyBorder="1" applyAlignment="1">
      <alignment vertical="center"/>
    </xf>
    <xf numFmtId="43" fontId="11" fillId="5" borderId="4" xfId="1" applyFont="1" applyFill="1" applyBorder="1" applyAlignment="1">
      <alignment horizontal="center" vertical="center"/>
    </xf>
    <xf numFmtId="43" fontId="14" fillId="5" borderId="4" xfId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left" vertical="center"/>
    </xf>
    <xf numFmtId="0" fontId="14" fillId="5" borderId="4" xfId="1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horizontal="left" vertical="center"/>
    </xf>
    <xf numFmtId="164" fontId="13" fillId="5" borderId="4" xfId="1" applyNumberFormat="1" applyFont="1" applyFill="1" applyBorder="1" applyAlignment="1">
      <alignment vertical="center"/>
    </xf>
    <xf numFmtId="164" fontId="14" fillId="5" borderId="4" xfId="1" applyNumberFormat="1" applyFont="1" applyFill="1" applyBorder="1" applyAlignment="1">
      <alignment vertical="center"/>
    </xf>
    <xf numFmtId="12" fontId="14" fillId="5" borderId="4" xfId="1" applyNumberFormat="1" applyFont="1" applyFill="1" applyBorder="1" applyAlignment="1">
      <alignment vertical="center"/>
    </xf>
    <xf numFmtId="43" fontId="13" fillId="5" borderId="4" xfId="1" applyFont="1" applyFill="1" applyBorder="1" applyAlignment="1"/>
    <xf numFmtId="43" fontId="11" fillId="5" borderId="4" xfId="1" applyFont="1" applyFill="1" applyBorder="1" applyAlignment="1"/>
    <xf numFmtId="164" fontId="12" fillId="5" borderId="4" xfId="1" applyNumberFormat="1" applyFont="1" applyFill="1" applyBorder="1" applyAlignment="1">
      <alignment horizontal="left" vertical="center"/>
    </xf>
    <xf numFmtId="43" fontId="15" fillId="5" borderId="4" xfId="1" applyFont="1" applyFill="1" applyBorder="1"/>
    <xf numFmtId="43" fontId="13" fillId="5" borderId="4" xfId="1" applyFont="1" applyFill="1" applyBorder="1"/>
    <xf numFmtId="43" fontId="14" fillId="5" borderId="4" xfId="1" applyFont="1" applyFill="1" applyBorder="1"/>
    <xf numFmtId="164" fontId="9" fillId="0" borderId="4" xfId="1" applyNumberFormat="1" applyFont="1" applyFill="1" applyBorder="1" applyAlignment="1">
      <alignment horizontal="left" vertical="center"/>
    </xf>
    <xf numFmtId="43" fontId="13" fillId="3" borderId="4" xfId="1" applyFont="1" applyFill="1" applyBorder="1" applyAlignment="1">
      <alignment horizontal="center" vertical="center"/>
    </xf>
    <xf numFmtId="43" fontId="14" fillId="3" borderId="4" xfId="1" applyFont="1" applyFill="1" applyBorder="1" applyAlignment="1">
      <alignment horizontal="center"/>
    </xf>
    <xf numFmtId="43" fontId="13" fillId="3" borderId="4" xfId="1" applyFont="1" applyFill="1" applyBorder="1" applyAlignment="1">
      <alignment horizontal="center"/>
    </xf>
    <xf numFmtId="43" fontId="14" fillId="3" borderId="4" xfId="1" applyFont="1" applyFill="1" applyBorder="1" applyAlignment="1">
      <alignment horizontal="center" vertical="center"/>
    </xf>
    <xf numFmtId="43" fontId="13" fillId="3" borderId="4" xfId="1" applyFont="1" applyFill="1" applyBorder="1" applyAlignment="1">
      <alignment horizontal="center" vertical="center" wrapText="1"/>
    </xf>
    <xf numFmtId="43" fontId="14" fillId="3" borderId="4" xfId="1" applyFont="1" applyFill="1" applyBorder="1" applyAlignment="1"/>
    <xf numFmtId="43" fontId="14" fillId="3" borderId="4" xfId="1" applyFont="1" applyFill="1" applyBorder="1" applyAlignment="1">
      <alignment horizontal="right"/>
    </xf>
    <xf numFmtId="43" fontId="11" fillId="3" borderId="4" xfId="1" applyFont="1" applyFill="1" applyBorder="1" applyAlignment="1">
      <alignment horizontal="center" vertical="center"/>
    </xf>
    <xf numFmtId="164" fontId="12" fillId="5" borderId="4" xfId="1" applyNumberFormat="1" applyFont="1" applyFill="1" applyBorder="1" applyAlignment="1">
      <alignment horizontal="left" vertical="center" wrapText="1"/>
    </xf>
    <xf numFmtId="12" fontId="7" fillId="5" borderId="4" xfId="1" applyNumberFormat="1" applyFont="1" applyFill="1" applyBorder="1" applyAlignment="1">
      <alignment vertical="center"/>
    </xf>
    <xf numFmtId="0" fontId="17" fillId="0" borderId="4" xfId="1" applyNumberFormat="1" applyFont="1" applyFill="1" applyBorder="1" applyAlignment="1"/>
    <xf numFmtId="0" fontId="0" fillId="0" borderId="0" xfId="0" applyAlignment="1">
      <alignment vertical="center"/>
    </xf>
    <xf numFmtId="43" fontId="6" fillId="7" borderId="10" xfId="1" applyFont="1" applyFill="1" applyBorder="1" applyAlignment="1">
      <alignment horizontal="right" vertical="center" wrapText="1"/>
    </xf>
    <xf numFmtId="43" fontId="7" fillId="7" borderId="11" xfId="1" applyFont="1" applyFill="1" applyBorder="1" applyAlignment="1">
      <alignment vertical="center"/>
    </xf>
    <xf numFmtId="43" fontId="8" fillId="7" borderId="11" xfId="1" applyFont="1" applyFill="1" applyBorder="1" applyAlignment="1">
      <alignment vertical="center" wrapText="1"/>
    </xf>
    <xf numFmtId="43" fontId="8" fillId="7" borderId="12" xfId="1" applyFont="1" applyFill="1" applyBorder="1" applyAlignment="1">
      <alignment vertical="center"/>
    </xf>
    <xf numFmtId="0" fontId="6" fillId="7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vertical="center"/>
    </xf>
    <xf numFmtId="43" fontId="10" fillId="0" borderId="14" xfId="0" applyNumberFormat="1" applyFon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 wrapText="1"/>
    </xf>
    <xf numFmtId="43" fontId="10" fillId="0" borderId="14" xfId="1" applyFont="1" applyFill="1" applyBorder="1" applyAlignment="1">
      <alignment vertical="center" wrapText="1"/>
    </xf>
    <xf numFmtId="43" fontId="10" fillId="0" borderId="14" xfId="1" applyFont="1" applyFill="1" applyBorder="1" applyAlignment="1">
      <alignment horizontal="center" vertical="center" wrapText="1"/>
    </xf>
    <xf numFmtId="43" fontId="10" fillId="0" borderId="15" xfId="1" applyFont="1" applyFill="1" applyBorder="1" applyAlignment="1">
      <alignment horizontal="center" vertical="center" wrapText="1"/>
    </xf>
    <xf numFmtId="43" fontId="11" fillId="7" borderId="16" xfId="1" applyFont="1" applyFill="1" applyBorder="1" applyAlignment="1">
      <alignment horizontal="right" vertical="center"/>
    </xf>
    <xf numFmtId="43" fontId="7" fillId="2" borderId="17" xfId="1" applyFont="1" applyFill="1" applyBorder="1" applyAlignment="1">
      <alignment horizontal="center" vertical="center"/>
    </xf>
    <xf numFmtId="43" fontId="13" fillId="2" borderId="17" xfId="1" applyFont="1" applyFill="1" applyBorder="1" applyAlignment="1">
      <alignment horizontal="center" vertical="center"/>
    </xf>
    <xf numFmtId="43" fontId="14" fillId="4" borderId="17" xfId="1" applyFont="1" applyFill="1" applyBorder="1" applyAlignment="1">
      <alignment horizontal="center" vertical="center"/>
    </xf>
    <xf numFmtId="43" fontId="11" fillId="7" borderId="16" xfId="1" applyFont="1" applyFill="1" applyBorder="1" applyAlignment="1">
      <alignment horizontal="right" vertical="center" wrapText="1"/>
    </xf>
    <xf numFmtId="43" fontId="14" fillId="2" borderId="17" xfId="1" applyFont="1" applyFill="1" applyBorder="1" applyAlignment="1">
      <alignment horizontal="center" vertical="center"/>
    </xf>
    <xf numFmtId="43" fontId="9" fillId="2" borderId="17" xfId="1" applyFont="1" applyFill="1" applyBorder="1" applyAlignment="1">
      <alignment horizontal="center" vertical="center"/>
    </xf>
    <xf numFmtId="43" fontId="13" fillId="2" borderId="17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3" fontId="14" fillId="2" borderId="17" xfId="1" applyFont="1" applyFill="1" applyBorder="1" applyAlignment="1">
      <alignment horizontal="center"/>
    </xf>
    <xf numFmtId="43" fontId="14" fillId="4" borderId="17" xfId="1" applyFont="1" applyFill="1" applyBorder="1" applyAlignment="1">
      <alignment horizontal="center"/>
    </xf>
    <xf numFmtId="0" fontId="11" fillId="7" borderId="19" xfId="0" applyFont="1" applyFill="1" applyBorder="1" applyAlignment="1">
      <alignment horizontal="right" vertical="center"/>
    </xf>
    <xf numFmtId="43" fontId="14" fillId="5" borderId="17" xfId="1" applyFont="1" applyFill="1" applyBorder="1" applyAlignment="1">
      <alignment vertical="center"/>
    </xf>
    <xf numFmtId="43" fontId="13" fillId="2" borderId="17" xfId="1" applyFont="1" applyFill="1" applyBorder="1" applyAlignment="1">
      <alignment horizontal="center"/>
    </xf>
    <xf numFmtId="43" fontId="14" fillId="5" borderId="17" xfId="1" applyFont="1" applyFill="1" applyBorder="1" applyAlignment="1">
      <alignment horizontal="center" vertical="center"/>
    </xf>
    <xf numFmtId="43" fontId="16" fillId="2" borderId="17" xfId="1" applyFont="1" applyFill="1" applyBorder="1" applyAlignment="1">
      <alignment horizontal="center" vertical="center"/>
    </xf>
    <xf numFmtId="43" fontId="13" fillId="4" borderId="17" xfId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right" vertical="center"/>
    </xf>
    <xf numFmtId="165" fontId="11" fillId="7" borderId="16" xfId="1" applyNumberFormat="1" applyFont="1" applyFill="1" applyBorder="1" applyAlignment="1">
      <alignment horizontal="right"/>
    </xf>
    <xf numFmtId="43" fontId="13" fillId="5" borderId="17" xfId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20" fillId="7" borderId="20" xfId="0" applyFont="1" applyFill="1" applyBorder="1" applyAlignment="1">
      <alignment horizontal="right" vertical="center"/>
    </xf>
    <xf numFmtId="43" fontId="14" fillId="4" borderId="17" xfId="1" applyFont="1" applyFill="1" applyBorder="1" applyAlignment="1">
      <alignment vertical="center"/>
    </xf>
    <xf numFmtId="43" fontId="11" fillId="7" borderId="16" xfId="1" applyFont="1" applyFill="1" applyBorder="1" applyAlignment="1">
      <alignment horizontal="right"/>
    </xf>
    <xf numFmtId="43" fontId="14" fillId="4" borderId="17" xfId="1" applyFont="1" applyFill="1" applyBorder="1"/>
    <xf numFmtId="3" fontId="11" fillId="7" borderId="16" xfId="1" applyNumberFormat="1" applyFont="1" applyFill="1" applyBorder="1" applyAlignment="1">
      <alignment horizontal="right"/>
    </xf>
    <xf numFmtId="43" fontId="14" fillId="5" borderId="17" xfId="1" applyFont="1" applyFill="1" applyBorder="1"/>
    <xf numFmtId="43" fontId="13" fillId="2" borderId="17" xfId="1" applyFont="1" applyFill="1" applyBorder="1"/>
    <xf numFmtId="43" fontId="14" fillId="2" borderId="17" xfId="1" applyFont="1" applyFill="1" applyBorder="1"/>
    <xf numFmtId="43" fontId="11" fillId="7" borderId="21" xfId="1" applyFont="1" applyFill="1" applyBorder="1" applyAlignment="1">
      <alignment horizontal="right"/>
    </xf>
    <xf numFmtId="0" fontId="12" fillId="6" borderId="22" xfId="0" applyFont="1" applyFill="1" applyBorder="1"/>
    <xf numFmtId="0" fontId="15" fillId="6" borderId="22" xfId="0" applyFont="1" applyFill="1" applyBorder="1"/>
    <xf numFmtId="0" fontId="15" fillId="6" borderId="22" xfId="0" applyFont="1" applyFill="1" applyBorder="1" applyAlignment="1"/>
    <xf numFmtId="43" fontId="12" fillId="6" borderId="22" xfId="0" applyNumberFormat="1" applyFont="1" applyFill="1" applyBorder="1"/>
    <xf numFmtId="43" fontId="12" fillId="6" borderId="23" xfId="0" applyNumberFormat="1" applyFont="1" applyFill="1" applyBorder="1"/>
    <xf numFmtId="0" fontId="12" fillId="5" borderId="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18" xfId="0" applyFont="1" applyFill="1" applyBorder="1" applyAlignment="1">
      <alignment horizontal="left" vertical="center" wrapText="1"/>
    </xf>
    <xf numFmtId="164" fontId="12" fillId="5" borderId="5" xfId="1" applyNumberFormat="1" applyFont="1" applyFill="1" applyBorder="1" applyAlignment="1">
      <alignment horizontal="left" vertical="center"/>
    </xf>
    <xf numFmtId="164" fontId="12" fillId="5" borderId="7" xfId="1" applyNumberFormat="1" applyFont="1" applyFill="1" applyBorder="1" applyAlignment="1">
      <alignment horizontal="left" vertical="center"/>
    </xf>
    <xf numFmtId="164" fontId="12" fillId="5" borderId="18" xfId="1" applyNumberFormat="1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workbookViewId="0">
      <selection activeCell="A3" sqref="A3"/>
    </sheetView>
  </sheetViews>
  <sheetFormatPr defaultRowHeight="14.4" x14ac:dyDescent="0.3"/>
  <cols>
    <col min="2" max="2" width="33.6640625" customWidth="1"/>
    <col min="3" max="3" width="10.44140625" bestFit="1" customWidth="1"/>
    <col min="5" max="5" width="11.5546875" bestFit="1" customWidth="1"/>
    <col min="8" max="8" width="14.6640625" customWidth="1"/>
    <col min="9" max="10" width="13.6640625" customWidth="1"/>
    <col min="11" max="11" width="12.5546875" customWidth="1"/>
    <col min="12" max="12" width="14.6640625" customWidth="1"/>
  </cols>
  <sheetData>
    <row r="1" spans="1:15" ht="18" x14ac:dyDescent="0.25">
      <c r="A1" s="1" t="s">
        <v>0</v>
      </c>
      <c r="B1" s="2"/>
      <c r="C1" s="3"/>
      <c r="D1" s="2"/>
      <c r="E1" s="4"/>
      <c r="F1" s="5"/>
      <c r="G1" s="4"/>
      <c r="H1" s="4"/>
      <c r="I1" s="4"/>
      <c r="J1" s="4"/>
      <c r="K1" s="4"/>
      <c r="L1" s="4"/>
    </row>
    <row r="2" spans="1:15" ht="18" x14ac:dyDescent="0.25">
      <c r="A2" s="6" t="s">
        <v>94</v>
      </c>
      <c r="B2" s="7"/>
      <c r="C2" s="8"/>
      <c r="D2" s="7"/>
      <c r="E2" s="9"/>
      <c r="F2" s="9"/>
      <c r="G2" s="9"/>
      <c r="H2" s="9"/>
      <c r="I2" s="9"/>
      <c r="J2" s="9"/>
      <c r="K2" s="9"/>
      <c r="L2" s="9"/>
    </row>
    <row r="3" spans="1:15" ht="20.399999999999999" thickBot="1" x14ac:dyDescent="0.35">
      <c r="A3" s="10" t="s">
        <v>95</v>
      </c>
      <c r="B3" s="11"/>
      <c r="C3" s="8"/>
      <c r="D3" s="7"/>
      <c r="E3" s="9"/>
      <c r="F3" s="9"/>
      <c r="G3" s="9"/>
      <c r="H3" s="9"/>
      <c r="I3" s="9"/>
      <c r="J3" s="9"/>
      <c r="K3" s="9"/>
      <c r="L3" s="9"/>
    </row>
    <row r="4" spans="1:15" ht="45.75" customHeight="1" thickBot="1" x14ac:dyDescent="0.35">
      <c r="A4" s="197" t="s">
        <v>1</v>
      </c>
      <c r="B4" s="198"/>
      <c r="C4" s="198"/>
      <c r="D4" s="198"/>
      <c r="E4" s="198"/>
      <c r="F4" s="198"/>
      <c r="G4" s="198"/>
      <c r="H4" s="199"/>
      <c r="I4" s="197" t="s">
        <v>92</v>
      </c>
      <c r="J4" s="198"/>
      <c r="K4" s="198"/>
      <c r="L4" s="200" t="s">
        <v>91</v>
      </c>
    </row>
    <row r="5" spans="1:15" ht="31.8" thickBot="1" x14ac:dyDescent="0.35">
      <c r="A5" s="144" t="s">
        <v>2</v>
      </c>
      <c r="B5" s="145" t="s">
        <v>3</v>
      </c>
      <c r="C5" s="146" t="s">
        <v>4</v>
      </c>
      <c r="D5" s="146" t="s">
        <v>5</v>
      </c>
      <c r="E5" s="146" t="s">
        <v>6</v>
      </c>
      <c r="F5" s="146" t="s">
        <v>7</v>
      </c>
      <c r="G5" s="146" t="s">
        <v>8</v>
      </c>
      <c r="H5" s="146" t="s">
        <v>9</v>
      </c>
      <c r="I5" s="146" t="s">
        <v>10</v>
      </c>
      <c r="J5" s="146" t="s">
        <v>11</v>
      </c>
      <c r="K5" s="147" t="s">
        <v>12</v>
      </c>
      <c r="L5" s="201"/>
    </row>
    <row r="6" spans="1:15" ht="15.75" x14ac:dyDescent="0.25">
      <c r="A6" s="148"/>
      <c r="B6" s="149"/>
      <c r="C6" s="150" t="s">
        <v>13</v>
      </c>
      <c r="D6" s="151"/>
      <c r="E6" s="150" t="s">
        <v>13</v>
      </c>
      <c r="F6" s="152"/>
      <c r="G6" s="152"/>
      <c r="H6" s="153" t="s">
        <v>13</v>
      </c>
      <c r="I6" s="153" t="s">
        <v>13</v>
      </c>
      <c r="J6" s="153" t="s">
        <v>13</v>
      </c>
      <c r="K6" s="153" t="s">
        <v>13</v>
      </c>
      <c r="L6" s="154" t="s">
        <v>13</v>
      </c>
    </row>
    <row r="7" spans="1:15" ht="15.75" x14ac:dyDescent="0.25">
      <c r="A7" s="155" t="s">
        <v>14</v>
      </c>
      <c r="B7" s="140" t="s">
        <v>77</v>
      </c>
      <c r="C7" s="106"/>
      <c r="D7" s="107"/>
      <c r="E7" s="108"/>
      <c r="F7" s="109"/>
      <c r="G7" s="141"/>
      <c r="H7" s="110"/>
      <c r="I7" s="110"/>
      <c r="J7" s="110"/>
      <c r="K7" s="110"/>
      <c r="L7" s="156"/>
    </row>
    <row r="8" spans="1:15" ht="15.75" x14ac:dyDescent="0.25">
      <c r="A8" s="155"/>
      <c r="B8" s="15" t="s">
        <v>15</v>
      </c>
      <c r="C8" s="13">
        <v>50</v>
      </c>
      <c r="D8" s="16">
        <v>16</v>
      </c>
      <c r="E8" s="17">
        <v>800</v>
      </c>
      <c r="F8" s="18">
        <v>1</v>
      </c>
      <c r="G8" s="19">
        <v>16</v>
      </c>
      <c r="H8" s="135">
        <f>E8*G8</f>
        <v>12800</v>
      </c>
      <c r="I8" s="132"/>
      <c r="J8" s="132"/>
      <c r="K8" s="132"/>
      <c r="L8" s="157">
        <v>12800</v>
      </c>
    </row>
    <row r="9" spans="1:15" ht="15.75" x14ac:dyDescent="0.25">
      <c r="A9" s="155"/>
      <c r="B9" s="15" t="s">
        <v>16</v>
      </c>
      <c r="C9" s="13">
        <v>200</v>
      </c>
      <c r="D9" s="16">
        <v>6</v>
      </c>
      <c r="E9" s="17">
        <f>C9*D9</f>
        <v>1200</v>
      </c>
      <c r="F9" s="18">
        <v>1</v>
      </c>
      <c r="G9" s="19">
        <v>16</v>
      </c>
      <c r="H9" s="135">
        <f t="shared" ref="H9:H14" si="0">E9*G9</f>
        <v>19200</v>
      </c>
      <c r="I9" s="132"/>
      <c r="J9" s="132"/>
      <c r="K9" s="132"/>
      <c r="L9" s="157">
        <v>19200</v>
      </c>
    </row>
    <row r="10" spans="1:15" ht="15.75" x14ac:dyDescent="0.25">
      <c r="A10" s="155"/>
      <c r="B10" s="20" t="s">
        <v>17</v>
      </c>
      <c r="C10" s="13">
        <v>4500</v>
      </c>
      <c r="D10" s="21">
        <v>1</v>
      </c>
      <c r="E10" s="17">
        <v>4500</v>
      </c>
      <c r="F10" s="18">
        <v>1</v>
      </c>
      <c r="G10" s="19">
        <v>16</v>
      </c>
      <c r="H10" s="135">
        <f t="shared" si="0"/>
        <v>72000</v>
      </c>
      <c r="I10" s="132"/>
      <c r="J10" s="132"/>
      <c r="K10" s="132"/>
      <c r="L10" s="157">
        <v>72000</v>
      </c>
      <c r="O10" s="143"/>
    </row>
    <row r="11" spans="1:15" ht="15.75" x14ac:dyDescent="0.25">
      <c r="A11" s="155"/>
      <c r="B11" s="12" t="s">
        <v>18</v>
      </c>
      <c r="C11" s="13">
        <v>7000</v>
      </c>
      <c r="D11" s="21">
        <v>1</v>
      </c>
      <c r="E11" s="17">
        <v>7000</v>
      </c>
      <c r="F11" s="18">
        <v>1</v>
      </c>
      <c r="G11" s="19">
        <v>16</v>
      </c>
      <c r="H11" s="135">
        <f t="shared" si="0"/>
        <v>112000</v>
      </c>
      <c r="I11" s="58"/>
      <c r="J11" s="58"/>
      <c r="K11" s="58"/>
      <c r="L11" s="157">
        <v>112000</v>
      </c>
    </row>
    <row r="12" spans="1:15" ht="15.75" x14ac:dyDescent="0.25">
      <c r="A12" s="155"/>
      <c r="B12" s="12" t="s">
        <v>19</v>
      </c>
      <c r="C12" s="13">
        <v>1000</v>
      </c>
      <c r="D12" s="21">
        <v>2</v>
      </c>
      <c r="E12" s="17">
        <v>2000</v>
      </c>
      <c r="F12" s="18">
        <v>1</v>
      </c>
      <c r="G12" s="19">
        <v>16</v>
      </c>
      <c r="H12" s="135">
        <f t="shared" si="0"/>
        <v>32000</v>
      </c>
      <c r="I12" s="58">
        <v>32000</v>
      </c>
      <c r="J12" s="58"/>
      <c r="K12" s="58"/>
      <c r="L12" s="157"/>
    </row>
    <row r="13" spans="1:15" ht="15.75" x14ac:dyDescent="0.25">
      <c r="A13" s="155"/>
      <c r="B13" s="12" t="s">
        <v>20</v>
      </c>
      <c r="C13" s="13">
        <v>1000</v>
      </c>
      <c r="D13" s="21">
        <v>1</v>
      </c>
      <c r="E13" s="17">
        <v>1000</v>
      </c>
      <c r="F13" s="18">
        <v>1</v>
      </c>
      <c r="G13" s="19">
        <v>16</v>
      </c>
      <c r="H13" s="135">
        <f t="shared" si="0"/>
        <v>16000</v>
      </c>
      <c r="I13" s="58"/>
      <c r="J13" s="58">
        <v>16000</v>
      </c>
      <c r="K13" s="58"/>
      <c r="L13" s="157">
        <f t="shared" ref="L13:L14" si="1">I13*K13</f>
        <v>0</v>
      </c>
    </row>
    <row r="14" spans="1:15" ht="15.75" x14ac:dyDescent="0.25">
      <c r="A14" s="155"/>
      <c r="B14" s="12" t="s">
        <v>21</v>
      </c>
      <c r="C14" s="13">
        <v>1000</v>
      </c>
      <c r="D14" s="21">
        <v>6</v>
      </c>
      <c r="E14" s="17">
        <v>6000</v>
      </c>
      <c r="F14" s="18">
        <v>4</v>
      </c>
      <c r="G14" s="19">
        <v>16</v>
      </c>
      <c r="H14" s="135">
        <f t="shared" si="0"/>
        <v>96000</v>
      </c>
      <c r="I14" s="132">
        <v>96000</v>
      </c>
      <c r="J14" s="58"/>
      <c r="K14" s="58"/>
      <c r="L14" s="157">
        <f t="shared" si="1"/>
        <v>0</v>
      </c>
    </row>
    <row r="15" spans="1:15" ht="15.75" x14ac:dyDescent="0.25">
      <c r="A15" s="155"/>
      <c r="B15" s="68" t="s">
        <v>22</v>
      </c>
      <c r="C15" s="69"/>
      <c r="D15" s="70"/>
      <c r="E15" s="71">
        <f>SUM(E8:E14)</f>
        <v>22500</v>
      </c>
      <c r="F15" s="72"/>
      <c r="G15" s="71"/>
      <c r="H15" s="73">
        <f>SUM(H8:H14)</f>
        <v>360000</v>
      </c>
      <c r="I15" s="73">
        <f>SUM(I12:I14)</f>
        <v>128000</v>
      </c>
      <c r="J15" s="73">
        <f>SUM(J8:J13)</f>
        <v>16000</v>
      </c>
      <c r="K15" s="73"/>
      <c r="L15" s="158">
        <f>SUM(L8:L14)</f>
        <v>216000</v>
      </c>
    </row>
    <row r="16" spans="1:15" ht="15.75" x14ac:dyDescent="0.25">
      <c r="A16" s="159" t="s">
        <v>23</v>
      </c>
      <c r="B16" s="105" t="s">
        <v>24</v>
      </c>
      <c r="C16" s="106"/>
      <c r="D16" s="123"/>
      <c r="E16" s="111"/>
      <c r="F16" s="120"/>
      <c r="G16" s="111"/>
      <c r="H16" s="118"/>
      <c r="I16" s="118"/>
      <c r="J16" s="118"/>
      <c r="K16" s="118"/>
      <c r="L16" s="160"/>
    </row>
    <row r="17" spans="1:12" ht="15.75" x14ac:dyDescent="0.25">
      <c r="A17" s="159"/>
      <c r="B17" s="15" t="s">
        <v>15</v>
      </c>
      <c r="C17" s="13">
        <v>50</v>
      </c>
      <c r="D17" s="21">
        <v>16</v>
      </c>
      <c r="E17" s="17">
        <f>C17*D17</f>
        <v>800</v>
      </c>
      <c r="F17" s="18">
        <v>1</v>
      </c>
      <c r="G17" s="19">
        <v>16</v>
      </c>
      <c r="H17" s="135">
        <f>E17*G17</f>
        <v>12800</v>
      </c>
      <c r="I17" s="132"/>
      <c r="J17" s="132"/>
      <c r="K17" s="135"/>
      <c r="L17" s="160">
        <v>12800</v>
      </c>
    </row>
    <row r="18" spans="1:12" ht="15.75" x14ac:dyDescent="0.25">
      <c r="A18" s="159"/>
      <c r="B18" s="20" t="s">
        <v>16</v>
      </c>
      <c r="C18" s="13">
        <v>200</v>
      </c>
      <c r="D18" s="21">
        <v>6</v>
      </c>
      <c r="E18" s="17">
        <f>C18*D18</f>
        <v>1200</v>
      </c>
      <c r="F18" s="18">
        <v>1</v>
      </c>
      <c r="G18" s="19">
        <v>16</v>
      </c>
      <c r="H18" s="135">
        <f t="shared" ref="H18:H23" si="2">E18*G18</f>
        <v>19200</v>
      </c>
      <c r="I18" s="132"/>
      <c r="J18" s="62"/>
      <c r="K18" s="135"/>
      <c r="L18" s="160">
        <v>19200</v>
      </c>
    </row>
    <row r="19" spans="1:12" ht="15.75" x14ac:dyDescent="0.25">
      <c r="A19" s="159"/>
      <c r="B19" s="20" t="s">
        <v>17</v>
      </c>
      <c r="C19" s="13">
        <v>4500</v>
      </c>
      <c r="D19" s="21">
        <v>1</v>
      </c>
      <c r="E19" s="17">
        <v>4500</v>
      </c>
      <c r="F19" s="18">
        <v>1</v>
      </c>
      <c r="G19" s="19">
        <v>16</v>
      </c>
      <c r="H19" s="135">
        <f t="shared" si="2"/>
        <v>72000</v>
      </c>
      <c r="I19" s="132"/>
      <c r="J19" s="62"/>
      <c r="K19" s="135"/>
      <c r="L19" s="160">
        <v>72000</v>
      </c>
    </row>
    <row r="20" spans="1:12" ht="15.75" x14ac:dyDescent="0.25">
      <c r="A20" s="159"/>
      <c r="B20" s="12" t="s">
        <v>18</v>
      </c>
      <c r="C20" s="13">
        <v>7000</v>
      </c>
      <c r="D20" s="21">
        <v>1</v>
      </c>
      <c r="E20" s="17">
        <v>7000</v>
      </c>
      <c r="F20" s="18">
        <v>1</v>
      </c>
      <c r="G20" s="19">
        <v>16</v>
      </c>
      <c r="H20" s="135">
        <f t="shared" si="2"/>
        <v>112000</v>
      </c>
      <c r="I20" s="132"/>
      <c r="J20" s="62"/>
      <c r="K20" s="135"/>
      <c r="L20" s="160">
        <v>112000</v>
      </c>
    </row>
    <row r="21" spans="1:12" ht="15.75" x14ac:dyDescent="0.25">
      <c r="A21" s="159"/>
      <c r="B21" s="12" t="s">
        <v>19</v>
      </c>
      <c r="C21" s="13">
        <v>1000</v>
      </c>
      <c r="D21" s="21">
        <v>2</v>
      </c>
      <c r="E21" s="17">
        <v>2000</v>
      </c>
      <c r="F21" s="18">
        <v>1</v>
      </c>
      <c r="G21" s="19">
        <v>16</v>
      </c>
      <c r="H21" s="135">
        <f t="shared" si="2"/>
        <v>32000</v>
      </c>
      <c r="I21" s="132">
        <v>32000</v>
      </c>
      <c r="J21" s="62"/>
      <c r="K21" s="135"/>
      <c r="L21" s="160"/>
    </row>
    <row r="22" spans="1:12" ht="15.75" x14ac:dyDescent="0.25">
      <c r="A22" s="159"/>
      <c r="B22" s="12" t="s">
        <v>20</v>
      </c>
      <c r="C22" s="13">
        <v>1000</v>
      </c>
      <c r="D22" s="21">
        <v>1</v>
      </c>
      <c r="E22" s="17">
        <v>1000</v>
      </c>
      <c r="F22" s="18">
        <v>1</v>
      </c>
      <c r="G22" s="19">
        <v>16</v>
      </c>
      <c r="H22" s="135">
        <f t="shared" si="2"/>
        <v>16000</v>
      </c>
      <c r="I22" s="132"/>
      <c r="J22" s="58">
        <v>16000</v>
      </c>
      <c r="K22" s="135"/>
      <c r="L22" s="160"/>
    </row>
    <row r="23" spans="1:12" ht="15.75" x14ac:dyDescent="0.25">
      <c r="A23" s="159"/>
      <c r="B23" s="20" t="s">
        <v>21</v>
      </c>
      <c r="C23" s="13">
        <v>1000</v>
      </c>
      <c r="D23" s="21">
        <v>6</v>
      </c>
      <c r="E23" s="17">
        <v>6000</v>
      </c>
      <c r="F23" s="18">
        <v>1</v>
      </c>
      <c r="G23" s="19">
        <v>16</v>
      </c>
      <c r="H23" s="135">
        <f t="shared" si="2"/>
        <v>96000</v>
      </c>
      <c r="I23" s="132">
        <v>96000</v>
      </c>
      <c r="J23" s="62"/>
      <c r="K23" s="135"/>
      <c r="L23" s="160"/>
    </row>
    <row r="24" spans="1:12" ht="15.75" x14ac:dyDescent="0.25">
      <c r="A24" s="155"/>
      <c r="B24" s="68" t="s">
        <v>22</v>
      </c>
      <c r="C24" s="74"/>
      <c r="D24" s="75"/>
      <c r="E24" s="71">
        <v>22500</v>
      </c>
      <c r="F24" s="72"/>
      <c r="G24" s="71"/>
      <c r="H24" s="73">
        <f>SUM(H17:H23)</f>
        <v>360000</v>
      </c>
      <c r="I24" s="73">
        <f t="shared" ref="I24:L24" si="3">SUM(I17:I23)</f>
        <v>128000</v>
      </c>
      <c r="J24" s="73">
        <f t="shared" si="3"/>
        <v>16000</v>
      </c>
      <c r="K24" s="73">
        <f t="shared" si="3"/>
        <v>0</v>
      </c>
      <c r="L24" s="158">
        <f t="shared" si="3"/>
        <v>216000</v>
      </c>
    </row>
    <row r="25" spans="1:12" ht="22.5" customHeight="1" x14ac:dyDescent="0.25">
      <c r="A25" s="159" t="s">
        <v>25</v>
      </c>
      <c r="B25" s="194" t="s">
        <v>78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6"/>
    </row>
    <row r="26" spans="1:12" ht="15.75" x14ac:dyDescent="0.25">
      <c r="A26" s="159"/>
      <c r="B26" s="27" t="s">
        <v>15</v>
      </c>
      <c r="C26" s="28">
        <v>50</v>
      </c>
      <c r="D26" s="21">
        <v>10</v>
      </c>
      <c r="E26" s="17">
        <f t="shared" ref="E26:E31" si="4">C26*D26</f>
        <v>500</v>
      </c>
      <c r="F26" s="29">
        <v>1</v>
      </c>
      <c r="G26" s="18">
        <v>2</v>
      </c>
      <c r="H26" s="135">
        <v>1000</v>
      </c>
      <c r="I26" s="132"/>
      <c r="J26" s="132"/>
      <c r="K26" s="132"/>
      <c r="L26" s="161">
        <v>1000</v>
      </c>
    </row>
    <row r="27" spans="1:12" ht="15.6" x14ac:dyDescent="0.3">
      <c r="A27" s="159"/>
      <c r="B27" s="27" t="s">
        <v>26</v>
      </c>
      <c r="C27" s="28">
        <v>4500</v>
      </c>
      <c r="D27" s="16">
        <v>1</v>
      </c>
      <c r="E27" s="17">
        <f t="shared" si="4"/>
        <v>4500</v>
      </c>
      <c r="F27" s="29">
        <v>1</v>
      </c>
      <c r="G27" s="18">
        <v>2</v>
      </c>
      <c r="H27" s="135">
        <v>9000</v>
      </c>
      <c r="I27" s="136"/>
      <c r="J27" s="135"/>
      <c r="K27" s="135"/>
      <c r="L27" s="157">
        <v>9000</v>
      </c>
    </row>
    <row r="28" spans="1:12" ht="15.6" x14ac:dyDescent="0.3">
      <c r="A28" s="159"/>
      <c r="B28" s="12" t="s">
        <v>18</v>
      </c>
      <c r="C28" s="30">
        <v>7000</v>
      </c>
      <c r="D28" s="16">
        <v>1</v>
      </c>
      <c r="E28" s="17">
        <f t="shared" si="4"/>
        <v>7000</v>
      </c>
      <c r="F28" s="29">
        <v>1</v>
      </c>
      <c r="G28" s="18">
        <v>2</v>
      </c>
      <c r="H28" s="135">
        <v>14000</v>
      </c>
      <c r="I28" s="135"/>
      <c r="J28" s="135"/>
      <c r="K28" s="135"/>
      <c r="L28" s="157">
        <v>14000</v>
      </c>
    </row>
    <row r="29" spans="1:12" ht="15.6" x14ac:dyDescent="0.3">
      <c r="A29" s="155"/>
      <c r="B29" s="12" t="s">
        <v>19</v>
      </c>
      <c r="C29" s="31">
        <v>1000</v>
      </c>
      <c r="D29" s="16">
        <v>2</v>
      </c>
      <c r="E29" s="17">
        <f t="shared" si="4"/>
        <v>2000</v>
      </c>
      <c r="F29" s="18">
        <v>1</v>
      </c>
      <c r="G29" s="19">
        <v>2</v>
      </c>
      <c r="H29" s="135">
        <f t="shared" ref="H29:H31" si="5">E29*G29</f>
        <v>4000</v>
      </c>
      <c r="I29" s="58">
        <f>H29</f>
        <v>4000</v>
      </c>
      <c r="J29" s="132"/>
      <c r="K29" s="132"/>
      <c r="L29" s="162"/>
    </row>
    <row r="30" spans="1:12" ht="15.6" x14ac:dyDescent="0.3">
      <c r="A30" s="159"/>
      <c r="B30" s="12" t="s">
        <v>20</v>
      </c>
      <c r="C30" s="30">
        <v>1000</v>
      </c>
      <c r="D30" s="16">
        <v>1</v>
      </c>
      <c r="E30" s="17">
        <f t="shared" si="4"/>
        <v>1000</v>
      </c>
      <c r="F30" s="163">
        <v>1</v>
      </c>
      <c r="G30" s="19">
        <v>2</v>
      </c>
      <c r="H30" s="135">
        <f t="shared" si="5"/>
        <v>2000</v>
      </c>
      <c r="I30" s="135"/>
      <c r="J30" s="132">
        <v>2000</v>
      </c>
      <c r="K30" s="132"/>
      <c r="L30" s="164"/>
    </row>
    <row r="31" spans="1:12" ht="15.6" x14ac:dyDescent="0.3">
      <c r="A31" s="159"/>
      <c r="B31" s="15" t="s">
        <v>27</v>
      </c>
      <c r="C31" s="30">
        <v>1000</v>
      </c>
      <c r="D31" s="21">
        <v>10</v>
      </c>
      <c r="E31" s="17">
        <f t="shared" si="4"/>
        <v>10000</v>
      </c>
      <c r="F31" s="18">
        <v>1</v>
      </c>
      <c r="G31" s="19">
        <v>2</v>
      </c>
      <c r="H31" s="135">
        <f t="shared" si="5"/>
        <v>20000</v>
      </c>
      <c r="I31" s="132"/>
      <c r="J31" s="132"/>
      <c r="K31" s="132">
        <v>20000</v>
      </c>
      <c r="L31" s="160"/>
    </row>
    <row r="32" spans="1:12" ht="15.6" x14ac:dyDescent="0.3">
      <c r="A32" s="159"/>
      <c r="B32" s="15"/>
      <c r="C32" s="30"/>
      <c r="D32" s="21"/>
      <c r="E32" s="17"/>
      <c r="F32" s="18"/>
      <c r="G32" s="19"/>
      <c r="H32" s="135"/>
      <c r="I32" s="132"/>
      <c r="J32" s="132"/>
      <c r="K32" s="132"/>
      <c r="L32" s="164"/>
    </row>
    <row r="33" spans="1:12" ht="15.6" x14ac:dyDescent="0.3">
      <c r="A33" s="155"/>
      <c r="B33" s="68" t="s">
        <v>22</v>
      </c>
      <c r="C33" s="74"/>
      <c r="D33" s="75"/>
      <c r="E33" s="71">
        <f>SUM(E26:E31)</f>
        <v>25000</v>
      </c>
      <c r="F33" s="72"/>
      <c r="G33" s="71"/>
      <c r="H33" s="71">
        <f>SUM(H26:H31)</f>
        <v>50000</v>
      </c>
      <c r="I33" s="71">
        <f>SUM(I26:I31)</f>
        <v>4000</v>
      </c>
      <c r="J33" s="71">
        <f>SUM(J26:J31)</f>
        <v>2000</v>
      </c>
      <c r="K33" s="71">
        <f>SUM(K26:K31)</f>
        <v>20000</v>
      </c>
      <c r="L33" s="158">
        <v>24000</v>
      </c>
    </row>
    <row r="34" spans="1:12" ht="15.6" x14ac:dyDescent="0.3">
      <c r="A34" s="155" t="s">
        <v>28</v>
      </c>
      <c r="B34" s="23" t="s">
        <v>79</v>
      </c>
      <c r="C34" s="32"/>
      <c r="D34" s="33"/>
      <c r="E34" s="34"/>
      <c r="F34" s="35"/>
      <c r="G34" s="34"/>
      <c r="H34" s="58"/>
      <c r="I34" s="22"/>
      <c r="J34" s="22"/>
      <c r="K34" s="22"/>
      <c r="L34" s="160">
        <v>0</v>
      </c>
    </row>
    <row r="35" spans="1:12" ht="15.6" x14ac:dyDescent="0.3">
      <c r="A35" s="155"/>
      <c r="B35" s="27" t="s">
        <v>15</v>
      </c>
      <c r="C35" s="36">
        <v>75</v>
      </c>
      <c r="D35" s="37">
        <v>80</v>
      </c>
      <c r="E35" s="34">
        <v>6000</v>
      </c>
      <c r="F35" s="35">
        <v>1</v>
      </c>
      <c r="G35" s="19">
        <v>2</v>
      </c>
      <c r="H35" s="38">
        <v>12000</v>
      </c>
      <c r="I35" s="137"/>
      <c r="J35" s="22"/>
      <c r="K35" s="22"/>
      <c r="L35" s="165">
        <v>12000</v>
      </c>
    </row>
    <row r="36" spans="1:12" ht="15.6" x14ac:dyDescent="0.3">
      <c r="A36" s="155"/>
      <c r="B36" s="12" t="s">
        <v>18</v>
      </c>
      <c r="C36" s="36">
        <v>6000</v>
      </c>
      <c r="D36" s="37">
        <v>1</v>
      </c>
      <c r="E36" s="34">
        <v>6000</v>
      </c>
      <c r="F36" s="35">
        <v>1</v>
      </c>
      <c r="G36" s="19">
        <v>2</v>
      </c>
      <c r="H36" s="38">
        <v>12000</v>
      </c>
      <c r="I36" s="137"/>
      <c r="J36" s="22"/>
      <c r="K36" s="22"/>
      <c r="L36" s="165">
        <v>12000</v>
      </c>
    </row>
    <row r="37" spans="1:12" ht="15.6" x14ac:dyDescent="0.3">
      <c r="A37" s="155"/>
      <c r="B37" s="27" t="s">
        <v>26</v>
      </c>
      <c r="C37" s="36">
        <v>3000</v>
      </c>
      <c r="D37" s="37">
        <v>1</v>
      </c>
      <c r="E37" s="34">
        <v>3000</v>
      </c>
      <c r="F37" s="35">
        <v>1</v>
      </c>
      <c r="G37" s="19">
        <v>2</v>
      </c>
      <c r="H37" s="38">
        <v>6000</v>
      </c>
      <c r="I37" s="137"/>
      <c r="J37" s="138">
        <v>6000</v>
      </c>
      <c r="K37" s="22"/>
      <c r="L37" s="165"/>
    </row>
    <row r="38" spans="1:12" ht="15.6" x14ac:dyDescent="0.3">
      <c r="A38" s="155"/>
      <c r="B38" s="12" t="s">
        <v>19</v>
      </c>
      <c r="C38" s="36">
        <v>1000</v>
      </c>
      <c r="D38" s="37">
        <v>2</v>
      </c>
      <c r="E38" s="34">
        <v>2000</v>
      </c>
      <c r="F38" s="35">
        <v>1</v>
      </c>
      <c r="G38" s="19">
        <v>2</v>
      </c>
      <c r="H38" s="38">
        <v>4000</v>
      </c>
      <c r="I38" s="137">
        <v>4000</v>
      </c>
      <c r="J38" s="22"/>
      <c r="K38" s="22"/>
      <c r="L38" s="165"/>
    </row>
    <row r="39" spans="1:12" ht="15.6" x14ac:dyDescent="0.3">
      <c r="A39" s="155"/>
      <c r="B39" s="12" t="s">
        <v>20</v>
      </c>
      <c r="C39" s="36">
        <v>1000</v>
      </c>
      <c r="D39" s="37">
        <v>1</v>
      </c>
      <c r="E39" s="34">
        <v>1000</v>
      </c>
      <c r="F39" s="35">
        <v>1</v>
      </c>
      <c r="G39" s="19">
        <v>2</v>
      </c>
      <c r="H39" s="38">
        <v>2000</v>
      </c>
      <c r="I39" s="137"/>
      <c r="J39" s="133">
        <v>2000</v>
      </c>
      <c r="K39" s="22"/>
      <c r="L39" s="165"/>
    </row>
    <row r="40" spans="1:12" ht="15.6" x14ac:dyDescent="0.3">
      <c r="A40" s="155"/>
      <c r="B40" s="15" t="s">
        <v>27</v>
      </c>
      <c r="C40" s="36">
        <v>1000</v>
      </c>
      <c r="D40" s="37">
        <v>80</v>
      </c>
      <c r="E40" s="34">
        <v>80000</v>
      </c>
      <c r="F40" s="35">
        <v>1</v>
      </c>
      <c r="G40" s="19">
        <v>2</v>
      </c>
      <c r="H40" s="38">
        <v>80000</v>
      </c>
      <c r="I40" s="137"/>
      <c r="J40" s="22"/>
      <c r="K40" s="137">
        <v>80000</v>
      </c>
      <c r="L40" s="165"/>
    </row>
    <row r="41" spans="1:12" ht="15.6" x14ac:dyDescent="0.3">
      <c r="A41" s="155"/>
      <c r="B41" s="68" t="s">
        <v>22</v>
      </c>
      <c r="C41" s="74"/>
      <c r="D41" s="76"/>
      <c r="E41" s="77">
        <v>98000</v>
      </c>
      <c r="F41" s="78"/>
      <c r="G41" s="77"/>
      <c r="H41" s="79">
        <f>H35+H36+H37+H38+H39+H40</f>
        <v>116000</v>
      </c>
      <c r="I41" s="79">
        <v>4000</v>
      </c>
      <c r="J41" s="79">
        <v>8000</v>
      </c>
      <c r="K41" s="79">
        <v>80000</v>
      </c>
      <c r="L41" s="166">
        <v>24000</v>
      </c>
    </row>
    <row r="42" spans="1:12" ht="15.6" x14ac:dyDescent="0.3">
      <c r="A42" s="167" t="s">
        <v>29</v>
      </c>
      <c r="B42" s="105" t="s">
        <v>80</v>
      </c>
      <c r="C42" s="106"/>
      <c r="D42" s="107"/>
      <c r="E42" s="108"/>
      <c r="F42" s="109"/>
      <c r="G42" s="108"/>
      <c r="H42" s="110"/>
      <c r="I42" s="110"/>
      <c r="J42" s="110"/>
      <c r="K42" s="110"/>
      <c r="L42" s="168"/>
    </row>
    <row r="43" spans="1:12" ht="15.6" x14ac:dyDescent="0.3">
      <c r="A43" s="159"/>
      <c r="B43" s="15" t="s">
        <v>30</v>
      </c>
      <c r="C43" s="39">
        <v>10000</v>
      </c>
      <c r="D43" s="40">
        <v>1</v>
      </c>
      <c r="E43" s="34">
        <f>C43*D43</f>
        <v>10000</v>
      </c>
      <c r="F43" s="41"/>
      <c r="G43" s="42">
        <v>6</v>
      </c>
      <c r="H43" s="133">
        <v>60000</v>
      </c>
      <c r="I43" s="133"/>
      <c r="J43" s="133"/>
      <c r="K43" s="133"/>
      <c r="L43" s="165">
        <v>60000</v>
      </c>
    </row>
    <row r="44" spans="1:12" ht="26.4" x14ac:dyDescent="0.3">
      <c r="A44" s="159"/>
      <c r="B44" s="15" t="s">
        <v>31</v>
      </c>
      <c r="C44" s="39">
        <v>1000</v>
      </c>
      <c r="D44" s="44">
        <v>2</v>
      </c>
      <c r="E44" s="34">
        <f>C44*D44</f>
        <v>2000</v>
      </c>
      <c r="F44" s="42">
        <v>20</v>
      </c>
      <c r="G44" s="42">
        <v>6</v>
      </c>
      <c r="H44" s="133">
        <f>E44*G44</f>
        <v>12000</v>
      </c>
      <c r="I44" s="134">
        <v>12000</v>
      </c>
      <c r="J44" s="133"/>
      <c r="K44" s="133"/>
      <c r="L44" s="169"/>
    </row>
    <row r="45" spans="1:12" ht="15.6" x14ac:dyDescent="0.3">
      <c r="A45" s="159"/>
      <c r="B45" s="27" t="s">
        <v>32</v>
      </c>
      <c r="C45" s="43">
        <v>2000</v>
      </c>
      <c r="D45" s="40">
        <v>1</v>
      </c>
      <c r="E45" s="34">
        <f>C45*D45</f>
        <v>2000</v>
      </c>
      <c r="F45" s="41"/>
      <c r="G45" s="42">
        <v>6</v>
      </c>
      <c r="H45" s="133">
        <f>E45*G45</f>
        <v>12000</v>
      </c>
      <c r="I45" s="133"/>
      <c r="J45" s="133"/>
      <c r="K45" s="134">
        <v>12000</v>
      </c>
      <c r="L45" s="165"/>
    </row>
    <row r="46" spans="1:12" ht="15.6" x14ac:dyDescent="0.3">
      <c r="A46" s="155"/>
      <c r="B46" s="68" t="s">
        <v>22</v>
      </c>
      <c r="C46" s="81"/>
      <c r="D46" s="82"/>
      <c r="E46" s="79">
        <f>SUM(E43:E45)</f>
        <v>14000</v>
      </c>
      <c r="F46" s="83"/>
      <c r="G46" s="78"/>
      <c r="H46" s="80">
        <f>SUM(H43:H45)</f>
        <v>84000</v>
      </c>
      <c r="I46" s="80">
        <f>SUM(I44:I45)</f>
        <v>12000</v>
      </c>
      <c r="J46" s="84"/>
      <c r="K46" s="80">
        <f>SUM(K45)</f>
        <v>12000</v>
      </c>
      <c r="L46" s="166">
        <v>60000</v>
      </c>
    </row>
    <row r="47" spans="1:12" ht="15.6" x14ac:dyDescent="0.3">
      <c r="A47" s="167" t="s">
        <v>33</v>
      </c>
      <c r="B47" s="105" t="s">
        <v>81</v>
      </c>
      <c r="C47" s="112"/>
      <c r="D47" s="113"/>
      <c r="E47" s="114"/>
      <c r="F47" s="115"/>
      <c r="G47" s="116"/>
      <c r="H47" s="112"/>
      <c r="I47" s="117"/>
      <c r="J47" s="117"/>
      <c r="K47" s="118"/>
      <c r="L47" s="170"/>
    </row>
    <row r="48" spans="1:12" ht="15.6" x14ac:dyDescent="0.3">
      <c r="A48" s="155"/>
      <c r="B48" s="27" t="s">
        <v>34</v>
      </c>
      <c r="C48" s="45">
        <v>2000</v>
      </c>
      <c r="D48" s="27">
        <v>20</v>
      </c>
      <c r="E48" s="17">
        <v>2000</v>
      </c>
      <c r="F48" s="18">
        <v>12</v>
      </c>
      <c r="G48" s="18">
        <v>2</v>
      </c>
      <c r="H48" s="135">
        <f>E48*F48*G48</f>
        <v>48000</v>
      </c>
      <c r="I48" s="132"/>
      <c r="J48" s="139"/>
      <c r="K48" s="135"/>
      <c r="L48" s="157">
        <v>48000</v>
      </c>
    </row>
    <row r="49" spans="1:12" ht="15.6" x14ac:dyDescent="0.3">
      <c r="A49" s="155"/>
      <c r="B49" s="27" t="s">
        <v>35</v>
      </c>
      <c r="C49" s="45">
        <v>1000</v>
      </c>
      <c r="D49" s="27">
        <v>20</v>
      </c>
      <c r="E49" s="17">
        <v>1000</v>
      </c>
      <c r="F49" s="18">
        <v>12</v>
      </c>
      <c r="G49" s="18">
        <v>2</v>
      </c>
      <c r="H49" s="135">
        <f>E49*F49*G49</f>
        <v>24000</v>
      </c>
      <c r="I49" s="132"/>
      <c r="J49" s="139"/>
      <c r="K49" s="135">
        <v>24000</v>
      </c>
      <c r="L49" s="171"/>
    </row>
    <row r="50" spans="1:12" ht="15.6" x14ac:dyDescent="0.3">
      <c r="A50" s="155"/>
      <c r="B50" s="85" t="s">
        <v>36</v>
      </c>
      <c r="C50" s="73"/>
      <c r="D50" s="85"/>
      <c r="E50" s="71">
        <v>3000</v>
      </c>
      <c r="F50" s="71">
        <v>12</v>
      </c>
      <c r="G50" s="72">
        <v>2</v>
      </c>
      <c r="H50" s="73">
        <f>H48+H49</f>
        <v>72000</v>
      </c>
      <c r="I50" s="73">
        <f>SUM(I48)</f>
        <v>0</v>
      </c>
      <c r="J50" s="86"/>
      <c r="K50" s="73">
        <v>24000</v>
      </c>
      <c r="L50" s="172">
        <v>48000</v>
      </c>
    </row>
    <row r="51" spans="1:12" ht="15.6" x14ac:dyDescent="0.3">
      <c r="A51" s="155" t="s">
        <v>37</v>
      </c>
      <c r="B51" s="119" t="s">
        <v>82</v>
      </c>
      <c r="C51" s="118"/>
      <c r="D51" s="107"/>
      <c r="E51" s="111"/>
      <c r="F51" s="115"/>
      <c r="G51" s="120"/>
      <c r="H51" s="118"/>
      <c r="I51" s="118"/>
      <c r="J51" s="118"/>
      <c r="K51" s="118"/>
      <c r="L51" s="170"/>
    </row>
    <row r="52" spans="1:12" ht="15.6" x14ac:dyDescent="0.3">
      <c r="A52" s="155"/>
      <c r="B52" s="47" t="s">
        <v>38</v>
      </c>
      <c r="C52" s="46">
        <v>6000</v>
      </c>
      <c r="D52" s="14">
        <v>1</v>
      </c>
      <c r="E52" s="25">
        <v>6000</v>
      </c>
      <c r="F52" s="25">
        <v>0</v>
      </c>
      <c r="G52" s="26">
        <v>4</v>
      </c>
      <c r="H52" s="46">
        <v>24000</v>
      </c>
      <c r="I52" s="135"/>
      <c r="J52" s="135"/>
      <c r="K52" s="135"/>
      <c r="L52" s="160">
        <v>24000</v>
      </c>
    </row>
    <row r="53" spans="1:12" ht="15.6" x14ac:dyDescent="0.3">
      <c r="A53" s="155"/>
      <c r="B53" s="48" t="s">
        <v>39</v>
      </c>
      <c r="C53" s="46">
        <v>2000</v>
      </c>
      <c r="D53" s="14">
        <v>1</v>
      </c>
      <c r="E53" s="25">
        <v>4000</v>
      </c>
      <c r="F53" s="25">
        <v>0</v>
      </c>
      <c r="G53" s="26">
        <v>4</v>
      </c>
      <c r="H53" s="46">
        <v>16000</v>
      </c>
      <c r="I53" s="135"/>
      <c r="J53" s="135"/>
      <c r="K53" s="135">
        <v>16000</v>
      </c>
      <c r="L53" s="160"/>
    </row>
    <row r="54" spans="1:12" ht="15.6" x14ac:dyDescent="0.3">
      <c r="A54" s="155"/>
      <c r="B54" s="68" t="s">
        <v>22</v>
      </c>
      <c r="C54" s="87"/>
      <c r="D54" s="75"/>
      <c r="E54" s="71"/>
      <c r="F54" s="71"/>
      <c r="G54" s="72"/>
      <c r="H54" s="73">
        <f>SUM(H52:H53)</f>
        <v>40000</v>
      </c>
      <c r="I54" s="73"/>
      <c r="J54" s="73"/>
      <c r="K54" s="73">
        <f>SUM(K53)</f>
        <v>16000</v>
      </c>
      <c r="L54" s="158">
        <v>24000</v>
      </c>
    </row>
    <row r="55" spans="1:12" ht="15.6" x14ac:dyDescent="0.3">
      <c r="A55" s="173" t="s">
        <v>40</v>
      </c>
      <c r="B55" s="121" t="s">
        <v>83</v>
      </c>
      <c r="C55" s="118"/>
      <c r="D55" s="107"/>
      <c r="E55" s="111"/>
      <c r="F55" s="111"/>
      <c r="G55" s="120"/>
      <c r="H55" s="118"/>
      <c r="I55" s="118"/>
      <c r="J55" s="118"/>
      <c r="K55" s="118"/>
      <c r="L55" s="170"/>
    </row>
    <row r="56" spans="1:12" ht="15.6" x14ac:dyDescent="0.3">
      <c r="A56" s="167"/>
      <c r="B56" s="49" t="s">
        <v>41</v>
      </c>
      <c r="C56" s="50">
        <v>500</v>
      </c>
      <c r="D56" s="14">
        <v>1</v>
      </c>
      <c r="E56" s="25">
        <v>500</v>
      </c>
      <c r="F56" s="25"/>
      <c r="G56" s="26">
        <v>120</v>
      </c>
      <c r="H56" s="46">
        <v>60000</v>
      </c>
      <c r="I56" s="135"/>
      <c r="J56" s="135"/>
      <c r="K56" s="135"/>
      <c r="L56" s="160">
        <v>60000</v>
      </c>
    </row>
    <row r="57" spans="1:12" ht="15.6" x14ac:dyDescent="0.3">
      <c r="A57" s="173"/>
      <c r="B57" s="15" t="s">
        <v>42</v>
      </c>
      <c r="C57" s="45">
        <v>1000</v>
      </c>
      <c r="D57" s="27">
        <v>1</v>
      </c>
      <c r="E57" s="17">
        <v>1000</v>
      </c>
      <c r="F57" s="51"/>
      <c r="G57" s="29">
        <v>120</v>
      </c>
      <c r="H57" s="135">
        <v>120000</v>
      </c>
      <c r="I57" s="132"/>
      <c r="J57" s="132">
        <v>120000</v>
      </c>
      <c r="K57" s="132"/>
      <c r="L57" s="160"/>
    </row>
    <row r="58" spans="1:12" ht="15.6" x14ac:dyDescent="0.3">
      <c r="A58" s="173"/>
      <c r="B58" s="88" t="s">
        <v>43</v>
      </c>
      <c r="C58" s="73"/>
      <c r="D58" s="85"/>
      <c r="E58" s="71"/>
      <c r="F58" s="89"/>
      <c r="G58" s="72"/>
      <c r="H58" s="73">
        <v>180000</v>
      </c>
      <c r="I58" s="73">
        <f>SUM(I56:I57)</f>
        <v>0</v>
      </c>
      <c r="J58" s="73">
        <v>120000</v>
      </c>
      <c r="K58" s="73">
        <f>SUM(K56:K57)</f>
        <v>0</v>
      </c>
      <c r="L58" s="158">
        <v>60000</v>
      </c>
    </row>
    <row r="59" spans="1:12" ht="21.75" customHeight="1" x14ac:dyDescent="0.3">
      <c r="A59" s="167" t="s">
        <v>44</v>
      </c>
      <c r="B59" s="202" t="s">
        <v>84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4"/>
    </row>
    <row r="60" spans="1:12" ht="15.6" x14ac:dyDescent="0.3">
      <c r="A60" s="173"/>
      <c r="B60" s="49" t="s">
        <v>15</v>
      </c>
      <c r="C60" s="45">
        <v>75</v>
      </c>
      <c r="D60" s="21">
        <v>25</v>
      </c>
      <c r="E60" s="17">
        <v>1875</v>
      </c>
      <c r="F60" s="51">
        <v>1</v>
      </c>
      <c r="G60" s="18">
        <v>4</v>
      </c>
      <c r="H60" s="135">
        <v>7500</v>
      </c>
      <c r="I60" s="45"/>
      <c r="J60" s="46"/>
      <c r="K60" s="46"/>
      <c r="L60" s="157">
        <v>7500</v>
      </c>
    </row>
    <row r="61" spans="1:12" ht="15.6" x14ac:dyDescent="0.3">
      <c r="A61" s="173"/>
      <c r="B61" s="53" t="s">
        <v>45</v>
      </c>
      <c r="C61" s="45">
        <v>200</v>
      </c>
      <c r="D61" s="21">
        <v>25</v>
      </c>
      <c r="E61" s="17">
        <v>5000</v>
      </c>
      <c r="F61" s="51">
        <v>1</v>
      </c>
      <c r="G61" s="18">
        <v>4</v>
      </c>
      <c r="H61" s="135">
        <v>20000</v>
      </c>
      <c r="I61" s="132"/>
      <c r="J61" s="135"/>
      <c r="K61" s="135"/>
      <c r="L61" s="157">
        <v>20000</v>
      </c>
    </row>
    <row r="62" spans="1:12" ht="15.6" x14ac:dyDescent="0.3">
      <c r="A62" s="173"/>
      <c r="B62" s="54" t="s">
        <v>46</v>
      </c>
      <c r="C62" s="45">
        <v>4000</v>
      </c>
      <c r="D62" s="21">
        <v>1</v>
      </c>
      <c r="E62" s="17">
        <v>4000</v>
      </c>
      <c r="F62" s="51">
        <v>1</v>
      </c>
      <c r="G62" s="18">
        <v>4</v>
      </c>
      <c r="H62" s="135">
        <v>16000</v>
      </c>
      <c r="I62" s="132"/>
      <c r="J62" s="135"/>
      <c r="K62" s="135"/>
      <c r="L62" s="157">
        <v>16000</v>
      </c>
    </row>
    <row r="63" spans="1:12" ht="15.6" x14ac:dyDescent="0.3">
      <c r="A63" s="173"/>
      <c r="B63" s="54" t="s">
        <v>47</v>
      </c>
      <c r="C63" s="45">
        <v>6000</v>
      </c>
      <c r="D63" s="21">
        <v>1</v>
      </c>
      <c r="E63" s="17">
        <v>6000</v>
      </c>
      <c r="F63" s="51">
        <v>1</v>
      </c>
      <c r="G63" s="18">
        <v>4</v>
      </c>
      <c r="H63" s="135">
        <v>24000</v>
      </c>
      <c r="I63" s="132"/>
      <c r="J63" s="135"/>
      <c r="K63" s="135"/>
      <c r="L63" s="157">
        <v>24000</v>
      </c>
    </row>
    <row r="64" spans="1:12" ht="15.6" x14ac:dyDescent="0.3">
      <c r="A64" s="173"/>
      <c r="B64" s="54" t="s">
        <v>48</v>
      </c>
      <c r="C64" s="45">
        <v>50</v>
      </c>
      <c r="D64" s="21">
        <v>25</v>
      </c>
      <c r="E64" s="17">
        <v>1250</v>
      </c>
      <c r="F64" s="51"/>
      <c r="G64" s="18">
        <v>4</v>
      </c>
      <c r="H64" s="135">
        <v>5000</v>
      </c>
      <c r="I64" s="132"/>
      <c r="J64" s="135"/>
      <c r="K64" s="135"/>
      <c r="L64" s="157">
        <v>5000</v>
      </c>
    </row>
    <row r="65" spans="1:12" ht="15.6" x14ac:dyDescent="0.3">
      <c r="A65" s="173"/>
      <c r="B65" s="54" t="s">
        <v>49</v>
      </c>
      <c r="C65" s="45">
        <v>1000</v>
      </c>
      <c r="D65" s="21">
        <v>2</v>
      </c>
      <c r="E65" s="17">
        <v>2000</v>
      </c>
      <c r="F65" s="51">
        <v>1</v>
      </c>
      <c r="G65" s="18">
        <v>4</v>
      </c>
      <c r="H65" s="135">
        <v>8000</v>
      </c>
      <c r="I65" s="132">
        <v>8000</v>
      </c>
      <c r="J65" s="135"/>
      <c r="K65" s="135"/>
      <c r="L65" s="157"/>
    </row>
    <row r="66" spans="1:12" ht="15.6" x14ac:dyDescent="0.3">
      <c r="A66" s="173"/>
      <c r="B66" s="54" t="s">
        <v>50</v>
      </c>
      <c r="C66" s="45">
        <v>1000</v>
      </c>
      <c r="D66" s="21">
        <v>1</v>
      </c>
      <c r="E66" s="17">
        <v>1000</v>
      </c>
      <c r="F66" s="51">
        <v>1</v>
      </c>
      <c r="G66" s="18">
        <v>4</v>
      </c>
      <c r="H66" s="135">
        <v>4000</v>
      </c>
      <c r="I66" s="132"/>
      <c r="J66" s="135">
        <v>4000</v>
      </c>
      <c r="K66" s="135"/>
      <c r="L66" s="157"/>
    </row>
    <row r="67" spans="1:12" ht="15.6" x14ac:dyDescent="0.3">
      <c r="A67" s="173"/>
      <c r="B67" s="68" t="s">
        <v>22</v>
      </c>
      <c r="C67" s="90"/>
      <c r="D67" s="91"/>
      <c r="E67" s="71">
        <f>SUM(E60:E66)</f>
        <v>21125</v>
      </c>
      <c r="F67" s="71"/>
      <c r="G67" s="72"/>
      <c r="H67" s="73">
        <v>84500</v>
      </c>
      <c r="I67" s="73">
        <v>8000</v>
      </c>
      <c r="J67" s="73">
        <v>4000</v>
      </c>
      <c r="K67" s="73"/>
      <c r="L67" s="158">
        <v>72500</v>
      </c>
    </row>
    <row r="68" spans="1:12" ht="15.6" x14ac:dyDescent="0.3">
      <c r="A68" s="167" t="s">
        <v>51</v>
      </c>
      <c r="B68" s="191" t="s">
        <v>52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3"/>
    </row>
    <row r="69" spans="1:12" ht="15.6" x14ac:dyDescent="0.3">
      <c r="A69" s="173"/>
      <c r="B69" s="53" t="s">
        <v>53</v>
      </c>
      <c r="C69" s="45">
        <v>10000</v>
      </c>
      <c r="D69" s="21">
        <v>1</v>
      </c>
      <c r="E69" s="17">
        <v>10000</v>
      </c>
      <c r="F69" s="51"/>
      <c r="G69" s="18">
        <v>4</v>
      </c>
      <c r="H69" s="135">
        <f>E69*G69</f>
        <v>40000</v>
      </c>
      <c r="I69" s="135"/>
      <c r="J69" s="135"/>
      <c r="K69" s="135"/>
      <c r="L69" s="157">
        <v>40000</v>
      </c>
    </row>
    <row r="70" spans="1:12" ht="15.6" x14ac:dyDescent="0.3">
      <c r="A70" s="173"/>
      <c r="B70" s="54" t="s">
        <v>18</v>
      </c>
      <c r="C70" s="45">
        <v>6000</v>
      </c>
      <c r="D70" s="21">
        <v>1</v>
      </c>
      <c r="E70" s="17">
        <v>6000</v>
      </c>
      <c r="F70" s="51"/>
      <c r="G70" s="18">
        <v>4</v>
      </c>
      <c r="H70" s="135">
        <v>24000</v>
      </c>
      <c r="I70" s="135"/>
      <c r="J70" s="135"/>
      <c r="K70" s="135"/>
      <c r="L70" s="157">
        <v>24000</v>
      </c>
    </row>
    <row r="71" spans="1:12" ht="15.6" x14ac:dyDescent="0.3">
      <c r="A71" s="173"/>
      <c r="B71" s="48" t="s">
        <v>31</v>
      </c>
      <c r="C71" s="45">
        <v>1000</v>
      </c>
      <c r="D71" s="21">
        <v>2</v>
      </c>
      <c r="E71" s="17">
        <v>2000</v>
      </c>
      <c r="F71" s="55"/>
      <c r="G71" s="26">
        <f>SUM(G69)</f>
        <v>4</v>
      </c>
      <c r="H71" s="135">
        <v>8000</v>
      </c>
      <c r="I71" s="132">
        <v>8000</v>
      </c>
      <c r="J71" s="135"/>
      <c r="K71" s="135"/>
      <c r="L71" s="157"/>
    </row>
    <row r="72" spans="1:12" ht="15.6" x14ac:dyDescent="0.3">
      <c r="A72" s="167"/>
      <c r="B72" s="48" t="s">
        <v>35</v>
      </c>
      <c r="C72" s="45">
        <v>2000</v>
      </c>
      <c r="D72" s="21">
        <v>1</v>
      </c>
      <c r="E72" s="17">
        <v>2000</v>
      </c>
      <c r="F72" s="55"/>
      <c r="G72" s="26">
        <v>4</v>
      </c>
      <c r="H72" s="135">
        <v>8000</v>
      </c>
      <c r="I72" s="135"/>
      <c r="J72" s="135"/>
      <c r="K72" s="132">
        <v>8000</v>
      </c>
      <c r="L72" s="157"/>
    </row>
    <row r="73" spans="1:12" ht="15.6" x14ac:dyDescent="0.3">
      <c r="A73" s="167"/>
      <c r="B73" s="68" t="s">
        <v>22</v>
      </c>
      <c r="C73" s="87"/>
      <c r="D73" s="75"/>
      <c r="E73" s="71">
        <v>20000</v>
      </c>
      <c r="F73" s="92"/>
      <c r="G73" s="72"/>
      <c r="H73" s="73">
        <v>80000</v>
      </c>
      <c r="I73" s="73">
        <v>8000</v>
      </c>
      <c r="J73" s="73"/>
      <c r="K73" s="73">
        <v>8000</v>
      </c>
      <c r="L73" s="158">
        <v>64000</v>
      </c>
    </row>
    <row r="74" spans="1:12" ht="15.6" x14ac:dyDescent="0.3">
      <c r="A74" s="167" t="s">
        <v>54</v>
      </c>
      <c r="B74" s="191" t="s">
        <v>85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3"/>
    </row>
    <row r="75" spans="1:12" ht="15.6" x14ac:dyDescent="0.3">
      <c r="A75" s="173"/>
      <c r="B75" s="49" t="s">
        <v>55</v>
      </c>
      <c r="C75" s="45">
        <v>7000</v>
      </c>
      <c r="D75" s="21">
        <v>1</v>
      </c>
      <c r="E75" s="17">
        <f>C75*D75</f>
        <v>7000</v>
      </c>
      <c r="F75" s="51">
        <v>1</v>
      </c>
      <c r="G75" s="18">
        <v>2</v>
      </c>
      <c r="H75" s="45">
        <f>E75*G75</f>
        <v>14000</v>
      </c>
      <c r="I75" s="46"/>
      <c r="J75" s="46"/>
      <c r="K75" s="46"/>
      <c r="L75" s="157">
        <v>14000</v>
      </c>
    </row>
    <row r="76" spans="1:12" ht="15.6" x14ac:dyDescent="0.3">
      <c r="A76" s="173"/>
      <c r="B76" s="52" t="s">
        <v>56</v>
      </c>
      <c r="C76" s="46">
        <v>1000</v>
      </c>
      <c r="D76" s="24">
        <v>2</v>
      </c>
      <c r="E76" s="25">
        <v>2000</v>
      </c>
      <c r="F76" s="55"/>
      <c r="G76" s="26">
        <f>SUM(G75)</f>
        <v>2</v>
      </c>
      <c r="H76" s="45">
        <v>4000</v>
      </c>
      <c r="I76" s="45">
        <v>4000</v>
      </c>
      <c r="J76" s="46"/>
      <c r="K76" s="46"/>
      <c r="L76" s="157"/>
    </row>
    <row r="77" spans="1:12" ht="15.6" x14ac:dyDescent="0.3">
      <c r="A77" s="167"/>
      <c r="B77" s="48" t="s">
        <v>21</v>
      </c>
      <c r="C77" s="46">
        <v>2000</v>
      </c>
      <c r="D77" s="24">
        <v>1</v>
      </c>
      <c r="E77" s="25">
        <v>2000</v>
      </c>
      <c r="F77" s="55"/>
      <c r="G77" s="26">
        <v>2</v>
      </c>
      <c r="H77" s="45">
        <v>4000</v>
      </c>
      <c r="I77" s="46"/>
      <c r="J77" s="46"/>
      <c r="K77" s="45">
        <v>4000</v>
      </c>
      <c r="L77" s="157"/>
    </row>
    <row r="78" spans="1:12" ht="15.6" x14ac:dyDescent="0.3">
      <c r="A78" s="173"/>
      <c r="B78" s="68" t="s">
        <v>22</v>
      </c>
      <c r="C78" s="90"/>
      <c r="D78" s="75"/>
      <c r="E78" s="93">
        <v>11000</v>
      </c>
      <c r="F78" s="94"/>
      <c r="G78" s="72"/>
      <c r="H78" s="73">
        <v>22000</v>
      </c>
      <c r="I78" s="73">
        <v>4000</v>
      </c>
      <c r="J78" s="73"/>
      <c r="K78" s="73">
        <v>4000</v>
      </c>
      <c r="L78" s="158">
        <v>14000</v>
      </c>
    </row>
    <row r="79" spans="1:12" ht="19.5" customHeight="1" x14ac:dyDescent="0.3">
      <c r="A79" s="173" t="s">
        <v>57</v>
      </c>
      <c r="B79" s="121" t="s">
        <v>86</v>
      </c>
      <c r="C79" s="118"/>
      <c r="D79" s="123"/>
      <c r="E79" s="111"/>
      <c r="F79" s="124"/>
      <c r="G79" s="120"/>
      <c r="H79" s="118"/>
      <c r="I79" s="118"/>
      <c r="J79" s="118"/>
      <c r="K79" s="118"/>
      <c r="L79" s="170"/>
    </row>
    <row r="80" spans="1:12" ht="15.6" x14ac:dyDescent="0.3">
      <c r="A80" s="173"/>
      <c r="B80" s="49" t="s">
        <v>15</v>
      </c>
      <c r="C80" s="45">
        <v>75</v>
      </c>
      <c r="D80" s="21">
        <v>25</v>
      </c>
      <c r="E80" s="17">
        <v>1875</v>
      </c>
      <c r="F80" s="51">
        <v>1</v>
      </c>
      <c r="G80" s="18">
        <v>2</v>
      </c>
      <c r="H80" s="135">
        <v>3750</v>
      </c>
      <c r="I80" s="132"/>
      <c r="J80" s="135"/>
      <c r="K80" s="135"/>
      <c r="L80" s="157">
        <v>3750</v>
      </c>
    </row>
    <row r="81" spans="1:12" ht="15.6" x14ac:dyDescent="0.3">
      <c r="A81" s="173"/>
      <c r="B81" s="53" t="s">
        <v>45</v>
      </c>
      <c r="C81" s="45">
        <v>200</v>
      </c>
      <c r="D81" s="21">
        <v>25</v>
      </c>
      <c r="E81" s="17">
        <v>5000</v>
      </c>
      <c r="F81" s="51">
        <v>1</v>
      </c>
      <c r="G81" s="18">
        <v>2</v>
      </c>
      <c r="H81" s="135">
        <v>10000</v>
      </c>
      <c r="I81" s="132"/>
      <c r="J81" s="135"/>
      <c r="K81" s="135"/>
      <c r="L81" s="157">
        <v>10000</v>
      </c>
    </row>
    <row r="82" spans="1:12" ht="15.6" x14ac:dyDescent="0.3">
      <c r="A82" s="173"/>
      <c r="B82" s="54" t="s">
        <v>58</v>
      </c>
      <c r="C82" s="45">
        <v>50</v>
      </c>
      <c r="D82" s="21">
        <v>20</v>
      </c>
      <c r="E82" s="17">
        <v>1000</v>
      </c>
      <c r="F82" s="51"/>
      <c r="G82" s="18">
        <v>2</v>
      </c>
      <c r="H82" s="135">
        <v>2000</v>
      </c>
      <c r="I82" s="132"/>
      <c r="J82" s="135"/>
      <c r="K82" s="135"/>
      <c r="L82" s="157">
        <v>2000</v>
      </c>
    </row>
    <row r="83" spans="1:12" ht="15.6" x14ac:dyDescent="0.3">
      <c r="A83" s="173"/>
      <c r="B83" s="54" t="s">
        <v>59</v>
      </c>
      <c r="C83" s="45">
        <v>5000</v>
      </c>
      <c r="D83" s="21">
        <v>1</v>
      </c>
      <c r="E83" s="17">
        <v>5000</v>
      </c>
      <c r="F83" s="51">
        <v>1</v>
      </c>
      <c r="G83" s="18">
        <v>2</v>
      </c>
      <c r="H83" s="135">
        <v>10000</v>
      </c>
      <c r="I83" s="132"/>
      <c r="J83" s="135"/>
      <c r="K83" s="135"/>
      <c r="L83" s="157">
        <v>10000</v>
      </c>
    </row>
    <row r="84" spans="1:12" ht="15.6" x14ac:dyDescent="0.3">
      <c r="A84" s="173"/>
      <c r="B84" s="54" t="s">
        <v>47</v>
      </c>
      <c r="C84" s="45">
        <v>6000</v>
      </c>
      <c r="D84" s="21">
        <v>1</v>
      </c>
      <c r="E84" s="17">
        <v>6000</v>
      </c>
      <c r="F84" s="51">
        <v>1</v>
      </c>
      <c r="G84" s="18">
        <v>2</v>
      </c>
      <c r="H84" s="135">
        <v>12000</v>
      </c>
      <c r="I84" s="132"/>
      <c r="J84" s="135"/>
      <c r="K84" s="135"/>
      <c r="L84" s="157">
        <v>12000</v>
      </c>
    </row>
    <row r="85" spans="1:12" ht="15.6" x14ac:dyDescent="0.3">
      <c r="A85" s="173"/>
      <c r="B85" s="54" t="s">
        <v>49</v>
      </c>
      <c r="C85" s="45">
        <v>1000</v>
      </c>
      <c r="D85" s="21">
        <v>2</v>
      </c>
      <c r="E85" s="17">
        <v>2000</v>
      </c>
      <c r="F85" s="51">
        <v>1</v>
      </c>
      <c r="G85" s="18">
        <v>2</v>
      </c>
      <c r="H85" s="135">
        <v>4000</v>
      </c>
      <c r="I85" s="132">
        <v>4000</v>
      </c>
      <c r="J85" s="135"/>
      <c r="K85" s="135"/>
      <c r="L85" s="157"/>
    </row>
    <row r="86" spans="1:12" ht="15.6" x14ac:dyDescent="0.3">
      <c r="A86" s="173"/>
      <c r="B86" s="54" t="s">
        <v>50</v>
      </c>
      <c r="C86" s="45">
        <v>1000</v>
      </c>
      <c r="D86" s="21">
        <v>1</v>
      </c>
      <c r="E86" s="17">
        <v>1000</v>
      </c>
      <c r="F86" s="51">
        <v>1</v>
      </c>
      <c r="G86" s="18">
        <v>2</v>
      </c>
      <c r="H86" s="135">
        <v>2000</v>
      </c>
      <c r="I86" s="132"/>
      <c r="J86" s="135">
        <v>2000</v>
      </c>
      <c r="K86" s="135"/>
      <c r="L86" s="157"/>
    </row>
    <row r="87" spans="1:12" ht="15.6" x14ac:dyDescent="0.3">
      <c r="A87" s="173"/>
      <c r="B87" s="68" t="s">
        <v>22</v>
      </c>
      <c r="C87" s="90"/>
      <c r="D87" s="91"/>
      <c r="E87" s="71">
        <f>SUM(E80:E86)</f>
        <v>21875</v>
      </c>
      <c r="F87" s="71"/>
      <c r="G87" s="72"/>
      <c r="H87" s="73">
        <v>43750</v>
      </c>
      <c r="I87" s="73">
        <v>4000</v>
      </c>
      <c r="J87" s="73">
        <v>2000</v>
      </c>
      <c r="K87" s="73"/>
      <c r="L87" s="158">
        <f>SUM(L80:L84)</f>
        <v>37750</v>
      </c>
    </row>
    <row r="88" spans="1:12" ht="15.6" x14ac:dyDescent="0.3">
      <c r="A88" s="174" t="s">
        <v>60</v>
      </c>
      <c r="B88" s="105" t="s">
        <v>87</v>
      </c>
      <c r="C88" s="112"/>
      <c r="D88" s="122"/>
      <c r="E88" s="114"/>
      <c r="F88" s="114"/>
      <c r="G88" s="116"/>
      <c r="H88" s="112"/>
      <c r="I88" s="112"/>
      <c r="J88" s="112"/>
      <c r="K88" s="112"/>
      <c r="L88" s="175"/>
    </row>
    <row r="89" spans="1:12" ht="15.6" x14ac:dyDescent="0.3">
      <c r="A89" s="174"/>
      <c r="B89" s="56" t="s">
        <v>61</v>
      </c>
      <c r="C89" s="45">
        <v>5000</v>
      </c>
      <c r="D89" s="21">
        <v>1</v>
      </c>
      <c r="E89" s="17">
        <v>5000</v>
      </c>
      <c r="F89" s="21">
        <v>1</v>
      </c>
      <c r="G89" s="18">
        <v>2</v>
      </c>
      <c r="H89" s="135">
        <v>10000</v>
      </c>
      <c r="I89" s="132"/>
      <c r="J89" s="132"/>
      <c r="K89" s="132"/>
      <c r="L89" s="157">
        <v>10000</v>
      </c>
    </row>
    <row r="90" spans="1:12" ht="15.6" x14ac:dyDescent="0.3">
      <c r="A90" s="155"/>
      <c r="B90" s="27" t="s">
        <v>62</v>
      </c>
      <c r="C90" s="45">
        <v>1000</v>
      </c>
      <c r="D90" s="21">
        <v>2</v>
      </c>
      <c r="E90" s="17">
        <f t="shared" ref="E90" si="6">C90*D90</f>
        <v>2000</v>
      </c>
      <c r="F90" s="17"/>
      <c r="G90" s="18">
        <v>4</v>
      </c>
      <c r="H90" s="135">
        <v>8000</v>
      </c>
      <c r="I90" s="132"/>
      <c r="J90" s="132">
        <v>8000</v>
      </c>
      <c r="K90" s="132"/>
      <c r="L90" s="157"/>
    </row>
    <row r="91" spans="1:12" ht="15.6" x14ac:dyDescent="0.3">
      <c r="A91" s="173"/>
      <c r="B91" s="54" t="s">
        <v>50</v>
      </c>
      <c r="C91" s="45">
        <v>1000</v>
      </c>
      <c r="D91" s="21">
        <v>1</v>
      </c>
      <c r="E91" s="17">
        <v>1000</v>
      </c>
      <c r="F91" s="51">
        <v>1</v>
      </c>
      <c r="G91" s="18">
        <v>2</v>
      </c>
      <c r="H91" s="135">
        <v>2000</v>
      </c>
      <c r="I91" s="132"/>
      <c r="J91" s="132">
        <v>2000</v>
      </c>
      <c r="K91" s="135"/>
      <c r="L91" s="157"/>
    </row>
    <row r="92" spans="1:12" ht="15.6" x14ac:dyDescent="0.3">
      <c r="A92" s="173"/>
      <c r="B92" s="54" t="s">
        <v>49</v>
      </c>
      <c r="C92" s="45">
        <v>1000</v>
      </c>
      <c r="D92" s="21">
        <v>2</v>
      </c>
      <c r="E92" s="17">
        <v>2000</v>
      </c>
      <c r="F92" s="51">
        <v>1</v>
      </c>
      <c r="G92" s="18">
        <v>2</v>
      </c>
      <c r="H92" s="135">
        <v>4000</v>
      </c>
      <c r="I92" s="132">
        <v>4000</v>
      </c>
      <c r="J92" s="135"/>
      <c r="K92" s="135"/>
      <c r="L92" s="157"/>
    </row>
    <row r="93" spans="1:12" ht="15.6" x14ac:dyDescent="0.3">
      <c r="A93" s="173"/>
      <c r="B93" s="57" t="s">
        <v>63</v>
      </c>
      <c r="C93" s="45">
        <v>1000</v>
      </c>
      <c r="D93" s="21">
        <v>2</v>
      </c>
      <c r="E93" s="17">
        <v>2000</v>
      </c>
      <c r="F93" s="51"/>
      <c r="G93" s="18">
        <v>2</v>
      </c>
      <c r="H93" s="135">
        <v>4000</v>
      </c>
      <c r="I93" s="132">
        <v>4000</v>
      </c>
      <c r="J93" s="135"/>
      <c r="K93" s="135"/>
      <c r="L93" s="157"/>
    </row>
    <row r="94" spans="1:12" ht="15.6" x14ac:dyDescent="0.3">
      <c r="A94" s="155"/>
      <c r="B94" s="68" t="s">
        <v>22</v>
      </c>
      <c r="C94" s="90"/>
      <c r="D94" s="91"/>
      <c r="E94" s="93">
        <v>5000</v>
      </c>
      <c r="F94" s="93"/>
      <c r="G94" s="95"/>
      <c r="H94" s="73">
        <v>28000</v>
      </c>
      <c r="I94" s="73">
        <v>8000</v>
      </c>
      <c r="J94" s="73">
        <v>10000</v>
      </c>
      <c r="K94" s="73"/>
      <c r="L94" s="158">
        <v>10000</v>
      </c>
    </row>
    <row r="95" spans="1:12" ht="15.6" x14ac:dyDescent="0.3">
      <c r="A95" s="155" t="s">
        <v>64</v>
      </c>
      <c r="B95" s="119" t="s">
        <v>88</v>
      </c>
      <c r="C95" s="118"/>
      <c r="D95" s="107"/>
      <c r="E95" s="111"/>
      <c r="F95" s="115"/>
      <c r="G95" s="120"/>
      <c r="H95" s="118"/>
      <c r="I95" s="118"/>
      <c r="J95" s="118"/>
      <c r="K95" s="118"/>
      <c r="L95" s="175"/>
    </row>
    <row r="96" spans="1:12" ht="15.6" x14ac:dyDescent="0.3">
      <c r="A96" s="173"/>
      <c r="B96" s="47" t="s">
        <v>15</v>
      </c>
      <c r="C96" s="46">
        <v>75</v>
      </c>
      <c r="D96" s="14">
        <v>25</v>
      </c>
      <c r="E96" s="25">
        <v>1875</v>
      </c>
      <c r="F96" s="142">
        <v>1</v>
      </c>
      <c r="G96" s="26">
        <v>2</v>
      </c>
      <c r="H96" s="135">
        <v>3750</v>
      </c>
      <c r="I96" s="135"/>
      <c r="J96" s="135"/>
      <c r="K96" s="135"/>
      <c r="L96" s="157">
        <v>3750</v>
      </c>
    </row>
    <row r="97" spans="1:12" ht="15.6" x14ac:dyDescent="0.3">
      <c r="A97" s="173"/>
      <c r="B97" s="47" t="s">
        <v>45</v>
      </c>
      <c r="C97" s="46">
        <v>150</v>
      </c>
      <c r="D97" s="14">
        <v>20</v>
      </c>
      <c r="E97" s="25">
        <v>3000</v>
      </c>
      <c r="F97" s="142">
        <v>1</v>
      </c>
      <c r="G97" s="26">
        <v>2</v>
      </c>
      <c r="H97" s="135">
        <v>6000</v>
      </c>
      <c r="I97" s="135"/>
      <c r="J97" s="135"/>
      <c r="K97" s="135"/>
      <c r="L97" s="157">
        <v>6000</v>
      </c>
    </row>
    <row r="98" spans="1:12" ht="15.6" x14ac:dyDescent="0.3">
      <c r="A98" s="173"/>
      <c r="B98" s="47" t="s">
        <v>45</v>
      </c>
      <c r="C98" s="46">
        <v>150</v>
      </c>
      <c r="D98" s="14">
        <v>25</v>
      </c>
      <c r="E98" s="25">
        <v>3750</v>
      </c>
      <c r="F98" s="142">
        <v>1</v>
      </c>
      <c r="G98" s="26">
        <v>2</v>
      </c>
      <c r="H98" s="135">
        <v>7500</v>
      </c>
      <c r="I98" s="135"/>
      <c r="J98" s="135"/>
      <c r="K98" s="135"/>
      <c r="L98" s="157">
        <v>7500</v>
      </c>
    </row>
    <row r="99" spans="1:12" ht="15.6" x14ac:dyDescent="0.3">
      <c r="A99" s="173"/>
      <c r="B99" s="53" t="s">
        <v>46</v>
      </c>
      <c r="C99" s="46">
        <v>3000</v>
      </c>
      <c r="D99" s="21">
        <v>1</v>
      </c>
      <c r="E99" s="17">
        <v>3000</v>
      </c>
      <c r="F99" s="142">
        <v>1</v>
      </c>
      <c r="G99" s="18">
        <v>2</v>
      </c>
      <c r="H99" s="135">
        <v>6000</v>
      </c>
      <c r="I99" s="62"/>
      <c r="J99" s="135"/>
      <c r="K99" s="135"/>
      <c r="L99" s="157">
        <v>6000</v>
      </c>
    </row>
    <row r="100" spans="1:12" ht="15.6" x14ac:dyDescent="0.3">
      <c r="A100" s="173"/>
      <c r="B100" s="53" t="s">
        <v>18</v>
      </c>
      <c r="C100" s="46">
        <v>5000</v>
      </c>
      <c r="D100" s="21">
        <v>1</v>
      </c>
      <c r="E100" s="17">
        <v>5000</v>
      </c>
      <c r="F100" s="142">
        <v>1</v>
      </c>
      <c r="G100" s="26">
        <v>2</v>
      </c>
      <c r="H100" s="135">
        <v>10000</v>
      </c>
      <c r="I100" s="176"/>
      <c r="J100" s="135"/>
      <c r="K100" s="135"/>
      <c r="L100" s="157">
        <v>10000</v>
      </c>
    </row>
    <row r="101" spans="1:12" ht="15.6" x14ac:dyDescent="0.3">
      <c r="A101" s="173"/>
      <c r="B101" s="54" t="s">
        <v>50</v>
      </c>
      <c r="C101" s="45">
        <v>1000</v>
      </c>
      <c r="D101" s="21">
        <v>1</v>
      </c>
      <c r="E101" s="17">
        <v>1000</v>
      </c>
      <c r="F101" s="142">
        <v>1</v>
      </c>
      <c r="G101" s="18">
        <v>2</v>
      </c>
      <c r="H101" s="135">
        <v>2000</v>
      </c>
      <c r="I101" s="132"/>
      <c r="J101" s="132">
        <v>2000</v>
      </c>
      <c r="K101" s="135"/>
      <c r="L101" s="157"/>
    </row>
    <row r="102" spans="1:12" ht="15.6" x14ac:dyDescent="0.3">
      <c r="A102" s="173"/>
      <c r="B102" s="54" t="s">
        <v>49</v>
      </c>
      <c r="C102" s="45">
        <v>1000</v>
      </c>
      <c r="D102" s="21">
        <v>2</v>
      </c>
      <c r="E102" s="17">
        <v>2000</v>
      </c>
      <c r="F102" s="142">
        <v>1</v>
      </c>
      <c r="G102" s="18">
        <v>2</v>
      </c>
      <c r="H102" s="135">
        <v>4000</v>
      </c>
      <c r="I102" s="132">
        <v>4000</v>
      </c>
      <c r="J102" s="135"/>
      <c r="K102" s="135"/>
      <c r="L102" s="157"/>
    </row>
    <row r="103" spans="1:12" ht="15.6" x14ac:dyDescent="0.3">
      <c r="A103" s="177"/>
      <c r="B103" s="68" t="s">
        <v>22</v>
      </c>
      <c r="C103" s="96"/>
      <c r="D103" s="96"/>
      <c r="E103" s="93">
        <v>16625</v>
      </c>
      <c r="F103" s="97"/>
      <c r="G103" s="98"/>
      <c r="H103" s="71">
        <v>33250</v>
      </c>
      <c r="I103" s="71">
        <v>4000</v>
      </c>
      <c r="J103" s="71">
        <v>2000</v>
      </c>
      <c r="K103" s="71"/>
      <c r="L103" s="178">
        <v>27250</v>
      </c>
    </row>
    <row r="104" spans="1:12" ht="15.6" x14ac:dyDescent="0.3">
      <c r="A104" s="174" t="s">
        <v>65</v>
      </c>
      <c r="B104" s="105" t="s">
        <v>89</v>
      </c>
      <c r="C104" s="112"/>
      <c r="D104" s="122"/>
      <c r="E104" s="114"/>
      <c r="F104" s="125"/>
      <c r="G104" s="116"/>
      <c r="H104" s="112"/>
      <c r="I104" s="112"/>
      <c r="J104" s="112"/>
      <c r="K104" s="112"/>
      <c r="L104" s="175"/>
    </row>
    <row r="105" spans="1:12" ht="15.6" x14ac:dyDescent="0.3">
      <c r="A105" s="155"/>
      <c r="B105" s="27" t="s">
        <v>66</v>
      </c>
      <c r="C105" s="45">
        <v>500</v>
      </c>
      <c r="D105" s="21">
        <v>12</v>
      </c>
      <c r="E105" s="17">
        <f t="shared" ref="E105" si="7">C105*D105</f>
        <v>6000</v>
      </c>
      <c r="F105" s="42">
        <v>12</v>
      </c>
      <c r="G105" s="18">
        <v>24</v>
      </c>
      <c r="H105" s="135">
        <v>144000</v>
      </c>
      <c r="I105" s="132"/>
      <c r="J105" s="132"/>
      <c r="K105" s="132">
        <v>144000</v>
      </c>
      <c r="L105" s="157"/>
    </row>
    <row r="106" spans="1:12" ht="15.6" x14ac:dyDescent="0.3">
      <c r="A106" s="173"/>
      <c r="B106" s="54" t="s">
        <v>49</v>
      </c>
      <c r="C106" s="45">
        <v>1000</v>
      </c>
      <c r="D106" s="21">
        <v>2</v>
      </c>
      <c r="E106" s="17">
        <v>2000</v>
      </c>
      <c r="F106" s="59">
        <v>1</v>
      </c>
      <c r="G106" s="18">
        <v>2</v>
      </c>
      <c r="H106" s="135">
        <v>4000</v>
      </c>
      <c r="I106" s="132">
        <v>4000</v>
      </c>
      <c r="J106" s="135"/>
      <c r="K106" s="135"/>
      <c r="L106" s="157"/>
    </row>
    <row r="107" spans="1:12" ht="15.6" x14ac:dyDescent="0.3">
      <c r="A107" s="155"/>
      <c r="B107" s="68" t="s">
        <v>22</v>
      </c>
      <c r="C107" s="90"/>
      <c r="D107" s="91"/>
      <c r="E107" s="93">
        <v>8000</v>
      </c>
      <c r="F107" s="77"/>
      <c r="G107" s="95"/>
      <c r="H107" s="73">
        <v>148000</v>
      </c>
      <c r="I107" s="73">
        <v>4000</v>
      </c>
      <c r="J107" s="73"/>
      <c r="K107" s="73">
        <v>144000</v>
      </c>
      <c r="L107" s="172"/>
    </row>
    <row r="108" spans="1:12" ht="15.6" x14ac:dyDescent="0.3">
      <c r="A108" s="155" t="s">
        <v>67</v>
      </c>
      <c r="B108" s="119" t="s">
        <v>90</v>
      </c>
      <c r="C108" s="118"/>
      <c r="D108" s="107"/>
      <c r="E108" s="111"/>
      <c r="F108" s="126"/>
      <c r="G108" s="120"/>
      <c r="H108" s="118"/>
      <c r="I108" s="118"/>
      <c r="J108" s="118"/>
      <c r="K108" s="118"/>
      <c r="L108" s="175"/>
    </row>
    <row r="109" spans="1:12" ht="15.6" x14ac:dyDescent="0.3">
      <c r="A109" s="173"/>
      <c r="B109" s="60" t="s">
        <v>18</v>
      </c>
      <c r="C109" s="46">
        <v>5000</v>
      </c>
      <c r="D109" s="21">
        <v>1</v>
      </c>
      <c r="E109" s="17">
        <v>5000</v>
      </c>
      <c r="F109" s="59">
        <v>1</v>
      </c>
      <c r="G109" s="26">
        <v>5</v>
      </c>
      <c r="H109" s="135">
        <v>25000</v>
      </c>
      <c r="I109" s="62"/>
      <c r="J109" s="135"/>
      <c r="K109" s="135"/>
      <c r="L109" s="157">
        <v>25000</v>
      </c>
    </row>
    <row r="110" spans="1:12" ht="15.6" x14ac:dyDescent="0.3">
      <c r="A110" s="173"/>
      <c r="B110" s="61" t="s">
        <v>50</v>
      </c>
      <c r="C110" s="45">
        <v>1000</v>
      </c>
      <c r="D110" s="21">
        <v>1</v>
      </c>
      <c r="E110" s="17">
        <v>1000</v>
      </c>
      <c r="F110" s="59">
        <v>1</v>
      </c>
      <c r="G110" s="18">
        <v>2</v>
      </c>
      <c r="H110" s="135">
        <v>2000</v>
      </c>
      <c r="I110" s="132"/>
      <c r="J110" s="135">
        <v>2000</v>
      </c>
      <c r="K110" s="135"/>
      <c r="L110" s="157"/>
    </row>
    <row r="111" spans="1:12" ht="15.6" x14ac:dyDescent="0.3">
      <c r="A111" s="173"/>
      <c r="B111" s="61" t="s">
        <v>49</v>
      </c>
      <c r="C111" s="45">
        <v>1000</v>
      </c>
      <c r="D111" s="21">
        <v>2</v>
      </c>
      <c r="E111" s="17">
        <v>2000</v>
      </c>
      <c r="F111" s="59">
        <v>1</v>
      </c>
      <c r="G111" s="18">
        <v>2</v>
      </c>
      <c r="H111" s="135">
        <v>4000</v>
      </c>
      <c r="I111" s="132">
        <v>4000</v>
      </c>
      <c r="J111" s="135"/>
      <c r="K111" s="135"/>
      <c r="L111" s="157"/>
    </row>
    <row r="112" spans="1:12" ht="15.6" x14ac:dyDescent="0.3">
      <c r="A112" s="177"/>
      <c r="B112" s="68" t="s">
        <v>22</v>
      </c>
      <c r="C112" s="96"/>
      <c r="D112" s="96"/>
      <c r="E112" s="99">
        <v>8000</v>
      </c>
      <c r="F112" s="100"/>
      <c r="G112" s="101"/>
      <c r="H112" s="71">
        <v>31000</v>
      </c>
      <c r="I112" s="71">
        <v>4000</v>
      </c>
      <c r="J112" s="71">
        <v>2000</v>
      </c>
      <c r="K112" s="71"/>
      <c r="L112" s="178">
        <v>25000</v>
      </c>
    </row>
    <row r="113" spans="1:12" ht="15.6" x14ac:dyDescent="0.3">
      <c r="A113" s="155" t="s">
        <v>68</v>
      </c>
      <c r="B113" s="119" t="s">
        <v>93</v>
      </c>
      <c r="C113" s="118"/>
      <c r="D113" s="107"/>
      <c r="E113" s="111"/>
      <c r="F113" s="126"/>
      <c r="G113" s="120"/>
      <c r="H113" s="118"/>
      <c r="I113" s="118"/>
      <c r="J113" s="118"/>
      <c r="K113" s="118"/>
      <c r="L113" s="175"/>
    </row>
    <row r="114" spans="1:12" ht="15.6" x14ac:dyDescent="0.3">
      <c r="A114" s="173"/>
      <c r="B114" s="53" t="s">
        <v>18</v>
      </c>
      <c r="C114" s="46">
        <v>5000</v>
      </c>
      <c r="D114" s="21">
        <v>1</v>
      </c>
      <c r="E114" s="17">
        <v>5000</v>
      </c>
      <c r="F114" s="59">
        <v>1</v>
      </c>
      <c r="G114" s="26">
        <v>5</v>
      </c>
      <c r="H114" s="135">
        <v>25000</v>
      </c>
      <c r="I114" s="176"/>
      <c r="J114" s="135"/>
      <c r="K114" s="135"/>
      <c r="L114" s="157">
        <v>25000</v>
      </c>
    </row>
    <row r="115" spans="1:12" ht="15.6" x14ac:dyDescent="0.3">
      <c r="A115" s="173"/>
      <c r="B115" s="53" t="s">
        <v>69</v>
      </c>
      <c r="C115" s="45">
        <v>1000</v>
      </c>
      <c r="D115" s="21">
        <v>2</v>
      </c>
      <c r="E115" s="17">
        <v>2000</v>
      </c>
      <c r="F115" s="59">
        <v>1</v>
      </c>
      <c r="G115" s="18">
        <v>2</v>
      </c>
      <c r="H115" s="135">
        <v>4000</v>
      </c>
      <c r="I115" s="132">
        <v>4000</v>
      </c>
      <c r="J115" s="135"/>
      <c r="K115" s="135"/>
      <c r="L115" s="157"/>
    </row>
    <row r="116" spans="1:12" ht="15.6" x14ac:dyDescent="0.3">
      <c r="A116" s="179"/>
      <c r="B116" s="68" t="s">
        <v>22</v>
      </c>
      <c r="C116" s="102"/>
      <c r="D116" s="102"/>
      <c r="E116" s="103">
        <v>7000</v>
      </c>
      <c r="F116" s="77"/>
      <c r="G116" s="103"/>
      <c r="H116" s="104">
        <v>29000</v>
      </c>
      <c r="I116" s="104">
        <v>4000</v>
      </c>
      <c r="J116" s="104"/>
      <c r="K116" s="104"/>
      <c r="L116" s="180">
        <v>25000</v>
      </c>
    </row>
    <row r="117" spans="1:12" ht="15.6" x14ac:dyDescent="0.3">
      <c r="A117" s="181">
        <v>13</v>
      </c>
      <c r="B117" s="127" t="s">
        <v>71</v>
      </c>
      <c r="C117" s="128"/>
      <c r="D117" s="128"/>
      <c r="E117" s="129"/>
      <c r="F117" s="125"/>
      <c r="G117" s="129"/>
      <c r="H117" s="130"/>
      <c r="I117" s="130"/>
      <c r="J117" s="130"/>
      <c r="K117" s="130"/>
      <c r="L117" s="182"/>
    </row>
    <row r="118" spans="1:12" ht="15.6" x14ac:dyDescent="0.3">
      <c r="A118" s="179"/>
      <c r="B118" s="131" t="s">
        <v>74</v>
      </c>
      <c r="C118" s="65">
        <v>25875</v>
      </c>
      <c r="D118" s="65">
        <v>1</v>
      </c>
      <c r="E118" s="65">
        <f>C118*D118</f>
        <v>25875</v>
      </c>
      <c r="F118" s="34"/>
      <c r="G118" s="65" t="s">
        <v>72</v>
      </c>
      <c r="H118" s="67">
        <f>25875*12</f>
        <v>310500</v>
      </c>
      <c r="I118" s="63"/>
      <c r="J118" s="63"/>
      <c r="K118" s="63"/>
      <c r="L118" s="183">
        <v>310500</v>
      </c>
    </row>
    <row r="119" spans="1:12" ht="15.6" x14ac:dyDescent="0.3">
      <c r="A119" s="179"/>
      <c r="B119" s="131" t="s">
        <v>74</v>
      </c>
      <c r="C119" s="65">
        <v>25875</v>
      </c>
      <c r="D119" s="65">
        <v>1</v>
      </c>
      <c r="E119" s="65">
        <f>C119*D119</f>
        <v>25875</v>
      </c>
      <c r="F119" s="34"/>
      <c r="G119" s="65" t="s">
        <v>72</v>
      </c>
      <c r="H119" s="67">
        <f>25875*12</f>
        <v>310500</v>
      </c>
      <c r="I119" s="63"/>
      <c r="J119" s="63"/>
      <c r="K119" s="63"/>
      <c r="L119" s="183">
        <v>310500</v>
      </c>
    </row>
    <row r="120" spans="1:12" ht="26.4" x14ac:dyDescent="0.3">
      <c r="A120" s="179"/>
      <c r="B120" s="15" t="s">
        <v>73</v>
      </c>
      <c r="C120" s="64">
        <v>5000</v>
      </c>
      <c r="D120" s="64">
        <v>1</v>
      </c>
      <c r="E120" s="65">
        <v>5000</v>
      </c>
      <c r="F120" s="34"/>
      <c r="G120" s="65" t="s">
        <v>72</v>
      </c>
      <c r="H120" s="67">
        <f>5000*12</f>
        <v>60000</v>
      </c>
      <c r="I120" s="67"/>
      <c r="J120" s="67"/>
      <c r="K120" s="67"/>
      <c r="L120" s="183">
        <v>60000</v>
      </c>
    </row>
    <row r="121" spans="1:12" ht="15.6" x14ac:dyDescent="0.3">
      <c r="A121" s="179"/>
      <c r="B121" s="131" t="s">
        <v>75</v>
      </c>
      <c r="C121" s="64">
        <v>8000</v>
      </c>
      <c r="D121" s="64">
        <v>1</v>
      </c>
      <c r="E121" s="65">
        <f>C121*D121</f>
        <v>8000</v>
      </c>
      <c r="F121" s="34"/>
      <c r="G121" s="65">
        <v>6</v>
      </c>
      <c r="H121" s="67">
        <f>E121*6</f>
        <v>48000</v>
      </c>
      <c r="I121" s="67"/>
      <c r="J121" s="67"/>
      <c r="K121" s="67"/>
      <c r="L121" s="184">
        <v>48000</v>
      </c>
    </row>
    <row r="122" spans="1:12" ht="15.6" x14ac:dyDescent="0.3">
      <c r="A122" s="179"/>
      <c r="B122" s="131" t="s">
        <v>76</v>
      </c>
      <c r="C122" s="64">
        <v>20125</v>
      </c>
      <c r="D122" s="64">
        <v>1</v>
      </c>
      <c r="E122" s="65">
        <f>C122*D122</f>
        <v>20125</v>
      </c>
      <c r="F122" s="34"/>
      <c r="G122" s="65" t="s">
        <v>72</v>
      </c>
      <c r="H122" s="67">
        <f>E122*12</f>
        <v>241500</v>
      </c>
      <c r="I122" s="67"/>
      <c r="J122" s="67"/>
      <c r="K122" s="67"/>
      <c r="L122" s="184">
        <v>241500</v>
      </c>
    </row>
    <row r="123" spans="1:12" ht="15.6" x14ac:dyDescent="0.3">
      <c r="A123" s="179"/>
      <c r="B123" s="68" t="s">
        <v>22</v>
      </c>
      <c r="C123" s="102"/>
      <c r="D123" s="102"/>
      <c r="E123" s="103">
        <f>SUM(E118:E121)</f>
        <v>64750</v>
      </c>
      <c r="F123" s="77"/>
      <c r="G123" s="103"/>
      <c r="H123" s="104">
        <f>SUM(H118:H122)</f>
        <v>970500</v>
      </c>
      <c r="I123" s="104"/>
      <c r="J123" s="104"/>
      <c r="K123" s="104"/>
      <c r="L123" s="180">
        <f>SUM(L118:L122)</f>
        <v>970500</v>
      </c>
    </row>
    <row r="124" spans="1:12" ht="16.2" thickBot="1" x14ac:dyDescent="0.35">
      <c r="A124" s="185"/>
      <c r="B124" s="186" t="s">
        <v>70</v>
      </c>
      <c r="C124" s="187"/>
      <c r="D124" s="187"/>
      <c r="E124" s="187"/>
      <c r="F124" s="188"/>
      <c r="G124" s="187"/>
      <c r="H124" s="189">
        <f>H15+H24+H33+H41+H46+H50+H56+H58+H67+H73+H78+H87+H94+H103+H107+H112+H116+H123</f>
        <v>2752000</v>
      </c>
      <c r="I124" s="189">
        <f>I15+I24+I33+I41+I46+I50+I56+I58+I67+I73+I78+I87+I94+I103+I107+I112+I116+I123</f>
        <v>324000</v>
      </c>
      <c r="J124" s="189">
        <f>J15+J24+J33+J41+J46+J50+J56+J58+J67+J73+J78+J87+J94+J103+J107+J112+J116+J123</f>
        <v>182000</v>
      </c>
      <c r="K124" s="189">
        <f>K15+K24+K33+K41+K46+K50+K56+K58+K67+K73+K78+K87+K94+K103+K107+K112+K116</f>
        <v>292000</v>
      </c>
      <c r="L124" s="190">
        <f>L15+L24+L33+L41+L46+L50+L56+L58+L67+L73+L78+L87+L94+L103+L107+L112+L116+L123</f>
        <v>1954000</v>
      </c>
    </row>
    <row r="130" spans="5:5" x14ac:dyDescent="0.3">
      <c r="E130" s="66"/>
    </row>
  </sheetData>
  <mergeCells count="7">
    <mergeCell ref="B68:L68"/>
    <mergeCell ref="B74:L74"/>
    <mergeCell ref="B25:L25"/>
    <mergeCell ref="A4:H4"/>
    <mergeCell ref="I4:K4"/>
    <mergeCell ref="L4:L5"/>
    <mergeCell ref="B59:L5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Suwasetha</dc:creator>
  <cp:lastModifiedBy>Charika Marasinghe</cp:lastModifiedBy>
  <dcterms:created xsi:type="dcterms:W3CDTF">2019-02-15T09:20:15Z</dcterms:created>
  <dcterms:modified xsi:type="dcterms:W3CDTF">2019-02-15T14:48:52Z</dcterms:modified>
</cp:coreProperties>
</file>